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1" activeTab="5"/>
  </bookViews>
  <sheets>
    <sheet name="Prédiction (2)" sheetId="1" r:id="rId1"/>
    <sheet name="allures" sheetId="2" r:id="rId2"/>
    <sheet name="calculateur" sheetId="3" r:id="rId3"/>
    <sheet name="10 km" sheetId="4" r:id="rId4"/>
    <sheet name="Semi" sheetId="5" r:id="rId5"/>
    <sheet name="Marathon" sheetId="6" r:id="rId6"/>
  </sheets>
  <definedNames/>
  <calcPr fullCalcOnLoad="1"/>
</workbook>
</file>

<file path=xl/comments5.xml><?xml version="1.0" encoding="utf-8"?>
<comments xmlns="http://schemas.openxmlformats.org/spreadsheetml/2006/main">
  <authors>
    <author/>
  </authors>
  <commentList>
    <comment ref="A26" authorId="0">
      <text>
        <r>
          <rPr>
            <b/>
            <sz val="8"/>
            <color indexed="8"/>
            <rFont val="Tahoma"/>
            <family val="2"/>
          </rPr>
          <t xml:space="preserve">Semi-marathon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26" authorId="0">
      <text>
        <r>
          <rPr>
            <b/>
            <sz val="8"/>
            <color indexed="8"/>
            <rFont val="Tahoma"/>
            <family val="2"/>
          </rPr>
          <t xml:space="preserve">Semi-marathon
</t>
        </r>
      </text>
    </comment>
    <comment ref="A48" authorId="0">
      <text>
        <r>
          <rPr>
            <b/>
            <sz val="8"/>
            <color indexed="8"/>
            <rFont val="Tahoma"/>
            <family val="2"/>
          </rPr>
          <t xml:space="preserve">Marathon
</t>
        </r>
      </text>
    </comment>
    <comment ref="M48" authorId="0">
      <text>
        <r>
          <rPr>
            <sz val="8"/>
            <color indexed="8"/>
            <rFont val="Tahoma"/>
            <family val="2"/>
          </rPr>
          <t>Record du monde du marathon : Patrick MAKAU (Kenya) - 25/09/2011 à Berlin</t>
        </r>
      </text>
    </comment>
  </commentList>
</comments>
</file>

<file path=xl/sharedStrings.xml><?xml version="1.0" encoding="utf-8"?>
<sst xmlns="http://schemas.openxmlformats.org/spreadsheetml/2006/main" count="89" uniqueCount="58">
  <si>
    <t>Entrez votre</t>
  </si>
  <si>
    <t>VMA</t>
  </si>
  <si>
    <t>km/h</t>
  </si>
  <si>
    <t>et votre</t>
  </si>
  <si>
    <t>FC max</t>
  </si>
  <si>
    <t>FC repos</t>
  </si>
  <si>
    <t>Allures</t>
  </si>
  <si>
    <t>% VMA</t>
  </si>
  <si>
    <t>V</t>
  </si>
  <si>
    <t>tps au km</t>
  </si>
  <si>
    <t>tps au 100m</t>
  </si>
  <si>
    <t>FC Cible</t>
  </si>
  <si>
    <t>Allures
Footings</t>
  </si>
  <si>
    <t>L</t>
  </si>
  <si>
    <t>Endurance
Maximale
Aérobie</t>
  </si>
  <si>
    <t>EMA 1</t>
  </si>
  <si>
    <t>EMA 2</t>
  </si>
  <si>
    <t>EMA 3</t>
  </si>
  <si>
    <t>sous max</t>
  </si>
  <si>
    <t>max</t>
  </si>
  <si>
    <t>supra max</t>
  </si>
  <si>
    <t>X</t>
  </si>
  <si>
    <t>TEMPS DE PASSAGE AUX :</t>
  </si>
  <si>
    <t>% souhaités</t>
  </si>
  <si>
    <t>distances (en mètres) choisies par l'entraîneur</t>
  </si>
  <si>
    <t>de la VMA</t>
  </si>
  <si>
    <t>Distance parcourue (mètres) en fonction du temps en minutes</t>
  </si>
  <si>
    <t>Distance (km)</t>
  </si>
  <si>
    <t>Temps (hh:mn:sec)</t>
  </si>
  <si>
    <t>Vitesse moy.(km/h)</t>
  </si>
  <si>
    <t>Temps au 100m</t>
  </si>
  <si>
    <t>Temps au km</t>
  </si>
  <si>
    <t>% de VMA</t>
  </si>
  <si>
    <t>Distance</t>
  </si>
  <si>
    <t>Vitesse</t>
  </si>
  <si>
    <t>Temps</t>
  </si>
  <si>
    <t>%</t>
  </si>
  <si>
    <t>Formule de Karvonen</t>
  </si>
  <si>
    <t>FC cyble = (FC réserve x % VMA) + FC repos</t>
  </si>
  <si>
    <t>FC réserve</t>
  </si>
  <si>
    <r>
      <rPr>
        <b/>
        <i/>
        <sz val="11"/>
        <rFont val="Arial"/>
        <family val="2"/>
      </rPr>
      <t xml:space="preserve">Entrez le temps que vous souhaitez réaliser au 10 km </t>
    </r>
    <r>
      <rPr>
        <b/>
        <i/>
        <sz val="11"/>
        <color indexed="10"/>
        <rFont val="Arial"/>
        <family val="2"/>
      </rPr>
      <t>(hh:mm:ss)</t>
    </r>
    <r>
      <rPr>
        <b/>
        <i/>
        <sz val="11"/>
        <rFont val="Arial"/>
        <family val="2"/>
      </rPr>
      <t xml:space="preserve"> : </t>
    </r>
  </si>
  <si>
    <t xml:space="preserve">Votre VMA est </t>
  </si>
  <si>
    <t>(A renseigner dans "allures)</t>
  </si>
  <si>
    <t>Kms</t>
  </si>
  <si>
    <t>Tps de Passage</t>
  </si>
  <si>
    <t>Quelques temps de Passage pour un temps donné (hh:mm:ss)</t>
  </si>
  <si>
    <t>Vitesse (km/h)</t>
  </si>
  <si>
    <r>
      <rPr>
        <b/>
        <i/>
        <sz val="11"/>
        <rFont val="Arial"/>
        <family val="2"/>
      </rPr>
      <t xml:space="preserve">Entrez le temps que vous souhaitez réaliser au Semi </t>
    </r>
    <r>
      <rPr>
        <b/>
        <i/>
        <sz val="11"/>
        <color indexed="10"/>
        <rFont val="Arial"/>
        <family val="2"/>
      </rPr>
      <t>(hh:mm:ss)</t>
    </r>
    <r>
      <rPr>
        <b/>
        <i/>
        <sz val="11"/>
        <rFont val="Arial"/>
        <family val="2"/>
      </rPr>
      <t xml:space="preserve"> : </t>
    </r>
  </si>
  <si>
    <r>
      <rPr>
        <b/>
        <i/>
        <sz val="11"/>
        <rFont val="Arial"/>
        <family val="2"/>
      </rPr>
      <t xml:space="preserve">Entrez le temps que vous souhaitez réaliser au Marathon </t>
    </r>
    <r>
      <rPr>
        <b/>
        <i/>
        <sz val="11"/>
        <color indexed="10"/>
        <rFont val="Arial"/>
        <family val="2"/>
      </rPr>
      <t>(hh:mm:ss)</t>
    </r>
    <r>
      <rPr>
        <b/>
        <i/>
        <sz val="11"/>
        <rFont val="Arial"/>
        <family val="2"/>
      </rPr>
      <t xml:space="preserve"> : </t>
    </r>
  </si>
  <si>
    <t>PREDICTION DE PERFORMANCE EN FONCTION DE LA VMA</t>
  </si>
  <si>
    <t>10km</t>
  </si>
  <si>
    <t>semi</t>
  </si>
  <si>
    <t>marathon</t>
  </si>
  <si>
    <t>% 10km</t>
  </si>
  <si>
    <t>% semi</t>
  </si>
  <si>
    <t>% marat</t>
  </si>
  <si>
    <t>coeff reigel semi-10km</t>
  </si>
  <si>
    <t>coeff reigel mar-semi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</si>
</sst>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:ss.00"/>
    <numFmt numFmtId="167" formatCode="h:mm:ss;@"/>
    <numFmt numFmtId="168" formatCode="h:mm:ss"/>
    <numFmt numFmtId="169" formatCode="0.0%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8"/>
      <color indexed="54"/>
      <name val="Calibri Light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Times New Roman"/>
      <family val="1"/>
    </font>
    <font>
      <b/>
      <sz val="12"/>
      <color indexed="2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0"/>
      <name val="Arial"/>
      <family val="2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4"/>
      <name val="Arial"/>
      <family val="2"/>
    </font>
    <font>
      <b/>
      <sz val="14"/>
      <color indexed="12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54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1" fillId="0" borderId="0">
      <alignment/>
      <protection/>
    </xf>
    <xf numFmtId="0" fontId="0" fillId="22" borderId="3" applyNumberFormat="0" applyFon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4" borderId="11" applyNumberFormat="0" applyAlignment="0" applyProtection="0"/>
  </cellStyleXfs>
  <cellXfs count="137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0" fontId="20" fillId="25" borderId="12" xfId="0" applyFont="1" applyFill="1" applyBorder="1" applyAlignment="1" applyProtection="1">
      <alignment horizontal="center"/>
      <protection locked="0"/>
    </xf>
    <xf numFmtId="0" fontId="21" fillId="0" borderId="12" xfId="0" applyFont="1" applyBorder="1" applyAlignment="1">
      <alignment horizontal="center"/>
    </xf>
    <xf numFmtId="0" fontId="20" fillId="0" borderId="12" xfId="0" applyFont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25" borderId="13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center"/>
    </xf>
    <xf numFmtId="166" fontId="23" fillId="25" borderId="14" xfId="0" applyNumberFormat="1" applyFont="1" applyFill="1" applyBorder="1" applyAlignment="1">
      <alignment horizontal="center"/>
    </xf>
    <xf numFmtId="0" fontId="23" fillId="25" borderId="15" xfId="0" applyFont="1" applyFill="1" applyBorder="1" applyAlignment="1">
      <alignment horizontal="center"/>
    </xf>
    <xf numFmtId="0" fontId="23" fillId="25" borderId="16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6" fontId="24" fillId="0" borderId="12" xfId="0" applyNumberFormat="1" applyFont="1" applyBorder="1" applyAlignment="1" applyProtection="1">
      <alignment horizontal="center"/>
      <protection hidden="1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3" fillId="8" borderId="12" xfId="0" applyFont="1" applyFill="1" applyBorder="1" applyAlignment="1">
      <alignment horizontal="center"/>
    </xf>
    <xf numFmtId="0" fontId="23" fillId="26" borderId="12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3" fillId="17" borderId="12" xfId="0" applyFont="1" applyFill="1" applyBorder="1" applyAlignment="1">
      <alignment horizontal="center"/>
    </xf>
    <xf numFmtId="166" fontId="24" fillId="0" borderId="0" xfId="0" applyNumberFormat="1" applyFont="1" applyBorder="1" applyAlignment="1" applyProtection="1">
      <alignment horizontal="center"/>
      <protection hidden="1"/>
    </xf>
    <xf numFmtId="167" fontId="0" fillId="0" borderId="0" xfId="0" applyNumberFormat="1" applyAlignment="1">
      <alignment/>
    </xf>
    <xf numFmtId="0" fontId="19" fillId="25" borderId="18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26" fillId="25" borderId="20" xfId="0" applyFont="1" applyFill="1" applyBorder="1" applyAlignment="1">
      <alignment horizontal="center"/>
    </xf>
    <xf numFmtId="0" fontId="26" fillId="25" borderId="21" xfId="0" applyFont="1" applyFill="1" applyBorder="1" applyAlignment="1">
      <alignment horizontal="center"/>
    </xf>
    <xf numFmtId="0" fontId="19" fillId="25" borderId="22" xfId="0" applyFont="1" applyFill="1" applyBorder="1" applyAlignment="1">
      <alignment horizontal="center"/>
    </xf>
    <xf numFmtId="0" fontId="23" fillId="25" borderId="23" xfId="0" applyFont="1" applyFill="1" applyBorder="1" applyAlignment="1">
      <alignment horizontal="center"/>
    </xf>
    <xf numFmtId="0" fontId="23" fillId="25" borderId="24" xfId="0" applyFont="1" applyFill="1" applyBorder="1" applyAlignment="1">
      <alignment horizontal="center"/>
    </xf>
    <xf numFmtId="0" fontId="23" fillId="25" borderId="25" xfId="0" applyFont="1" applyFill="1" applyBorder="1" applyAlignment="1">
      <alignment horizontal="center"/>
    </xf>
    <xf numFmtId="0" fontId="23" fillId="25" borderId="26" xfId="0" applyFont="1" applyFill="1" applyBorder="1" applyAlignment="1">
      <alignment horizontal="center"/>
    </xf>
    <xf numFmtId="0" fontId="23" fillId="25" borderId="27" xfId="0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23" fillId="25" borderId="31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23" fillId="25" borderId="34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10" borderId="16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21" fontId="27" fillId="0" borderId="38" xfId="0" applyNumberFormat="1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168" fontId="27" fillId="0" borderId="39" xfId="0" applyNumberFormat="1" applyFont="1" applyBorder="1" applyAlignment="1">
      <alignment horizontal="center"/>
    </xf>
    <xf numFmtId="10" fontId="27" fillId="0" borderId="39" xfId="0" applyNumberFormat="1" applyFont="1" applyBorder="1" applyAlignment="1">
      <alignment horizontal="center"/>
    </xf>
    <xf numFmtId="0" fontId="27" fillId="10" borderId="12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21" fontId="27" fillId="0" borderId="0" xfId="0" applyNumberFormat="1" applyFont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1" fontId="27" fillId="0" borderId="1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7" fillId="25" borderId="12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21" fontId="31" fillId="24" borderId="23" xfId="0" applyNumberFormat="1" applyFont="1" applyFill="1" applyBorder="1" applyAlignment="1">
      <alignment horizontal="center"/>
    </xf>
    <xf numFmtId="0" fontId="31" fillId="25" borderId="23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23" fillId="7" borderId="27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/>
    </xf>
    <xf numFmtId="21" fontId="33" fillId="24" borderId="12" xfId="0" applyNumberFormat="1" applyFont="1" applyFill="1" applyBorder="1" applyAlignment="1">
      <alignment horizontal="center"/>
    </xf>
    <xf numFmtId="21" fontId="34" fillId="21" borderId="12" xfId="0" applyNumberFormat="1" applyFont="1" applyFill="1" applyBorder="1" applyAlignment="1">
      <alignment horizontal="center"/>
    </xf>
    <xf numFmtId="21" fontId="34" fillId="4" borderId="12" xfId="0" applyNumberFormat="1" applyFont="1" applyFill="1" applyBorder="1" applyAlignment="1">
      <alignment horizontal="center"/>
    </xf>
    <xf numFmtId="0" fontId="23" fillId="20" borderId="31" xfId="0" applyFont="1" applyFill="1" applyBorder="1" applyAlignment="1">
      <alignment horizontal="center"/>
    </xf>
    <xf numFmtId="21" fontId="35" fillId="20" borderId="12" xfId="0" applyNumberFormat="1" applyFont="1" applyFill="1" applyBorder="1" applyAlignment="1">
      <alignment horizontal="center"/>
    </xf>
    <xf numFmtId="21" fontId="36" fillId="20" borderId="12" xfId="0" applyNumberFormat="1" applyFont="1" applyFill="1" applyBorder="1" applyAlignment="1">
      <alignment horizontal="center"/>
    </xf>
    <xf numFmtId="21" fontId="36" fillId="20" borderId="32" xfId="0" applyNumberFormat="1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2" fontId="33" fillId="6" borderId="12" xfId="0" applyNumberFormat="1" applyFont="1" applyFill="1" applyBorder="1" applyAlignment="1">
      <alignment horizontal="center"/>
    </xf>
    <xf numFmtId="2" fontId="37" fillId="6" borderId="12" xfId="0" applyNumberFormat="1" applyFont="1" applyFill="1" applyBorder="1" applyAlignment="1">
      <alignment horizontal="center"/>
    </xf>
    <xf numFmtId="10" fontId="33" fillId="6" borderId="12" xfId="0" applyNumberFormat="1" applyFont="1" applyFill="1" applyBorder="1" applyAlignment="1">
      <alignment horizontal="center"/>
    </xf>
    <xf numFmtId="10" fontId="0" fillId="6" borderId="12" xfId="0" applyNumberFormat="1" applyFill="1" applyBorder="1" applyAlignment="1">
      <alignment horizontal="center"/>
    </xf>
    <xf numFmtId="21" fontId="34" fillId="21" borderId="32" xfId="0" applyNumberFormat="1" applyFont="1" applyFill="1" applyBorder="1" applyAlignment="1">
      <alignment horizontal="center"/>
    </xf>
    <xf numFmtId="0" fontId="23" fillId="20" borderId="40" xfId="0" applyFont="1" applyFill="1" applyBorder="1" applyAlignment="1">
      <alignment horizontal="center"/>
    </xf>
    <xf numFmtId="21" fontId="35" fillId="20" borderId="41" xfId="0" applyNumberFormat="1" applyFont="1" applyFill="1" applyBorder="1" applyAlignment="1">
      <alignment horizontal="center"/>
    </xf>
    <xf numFmtId="21" fontId="36" fillId="20" borderId="16" xfId="0" applyNumberFormat="1" applyFont="1" applyFill="1" applyBorder="1" applyAlignment="1">
      <alignment horizontal="center"/>
    </xf>
    <xf numFmtId="21" fontId="36" fillId="20" borderId="42" xfId="0" applyNumberFormat="1" applyFon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0" fontId="1" fillId="0" borderId="0" xfId="49" applyAlignment="1">
      <alignment horizontal="center"/>
      <protection/>
    </xf>
    <xf numFmtId="0" fontId="1" fillId="0" borderId="0" xfId="49">
      <alignment/>
      <protection/>
    </xf>
    <xf numFmtId="0" fontId="41" fillId="0" borderId="43" xfId="49" applyFont="1" applyBorder="1" applyAlignment="1">
      <alignment horizontal="center"/>
      <protection/>
    </xf>
    <xf numFmtId="0" fontId="41" fillId="0" borderId="44" xfId="49" applyFont="1" applyBorder="1" applyAlignment="1">
      <alignment horizontal="center"/>
      <protection/>
    </xf>
    <xf numFmtId="0" fontId="42" fillId="0" borderId="45" xfId="49" applyFont="1" applyBorder="1" applyAlignment="1">
      <alignment horizontal="center"/>
      <protection/>
    </xf>
    <xf numFmtId="21" fontId="42" fillId="20" borderId="33" xfId="49" applyNumberFormat="1" applyFont="1" applyFill="1" applyBorder="1" applyAlignment="1">
      <alignment horizontal="center"/>
      <protection/>
    </xf>
    <xf numFmtId="21" fontId="43" fillId="20" borderId="32" xfId="49" applyNumberFormat="1" applyFont="1" applyFill="1" applyBorder="1" applyAlignment="1">
      <alignment horizontal="center"/>
      <protection/>
    </xf>
    <xf numFmtId="21" fontId="42" fillId="20" borderId="31" xfId="49" applyNumberFormat="1" applyFont="1" applyFill="1" applyBorder="1" applyAlignment="1">
      <alignment horizontal="center"/>
      <protection/>
    </xf>
    <xf numFmtId="21" fontId="42" fillId="20" borderId="27" xfId="49" applyNumberFormat="1" applyFont="1" applyFill="1" applyBorder="1" applyAlignment="1">
      <alignment horizontal="center"/>
      <protection/>
    </xf>
    <xf numFmtId="21" fontId="43" fillId="20" borderId="28" xfId="49" applyNumberFormat="1" applyFont="1" applyFill="1" applyBorder="1" applyAlignment="1">
      <alignment horizontal="center"/>
      <protection/>
    </xf>
    <xf numFmtId="21" fontId="43" fillId="0" borderId="46" xfId="49" applyNumberFormat="1" applyFont="1" applyBorder="1" applyAlignment="1">
      <alignment horizontal="center"/>
      <protection/>
    </xf>
    <xf numFmtId="9" fontId="42" fillId="0" borderId="31" xfId="49" applyNumberFormat="1" applyFont="1" applyBorder="1" applyAlignment="1">
      <alignment horizontal="center"/>
      <protection/>
    </xf>
    <xf numFmtId="9" fontId="43" fillId="0" borderId="32" xfId="49" applyNumberFormat="1" applyFont="1" applyBorder="1" applyAlignment="1">
      <alignment horizontal="center"/>
      <protection/>
    </xf>
    <xf numFmtId="9" fontId="1" fillId="0" borderId="0" xfId="49" applyNumberFormat="1" applyAlignment="1">
      <alignment horizontal="center"/>
      <protection/>
    </xf>
    <xf numFmtId="169" fontId="1" fillId="0" borderId="0" xfId="49" applyNumberFormat="1">
      <alignment/>
      <protection/>
    </xf>
    <xf numFmtId="0" fontId="42" fillId="0" borderId="22" xfId="49" applyFont="1" applyBorder="1" applyAlignment="1">
      <alignment horizontal="center"/>
      <protection/>
    </xf>
    <xf numFmtId="21" fontId="43" fillId="0" borderId="32" xfId="49" applyNumberFormat="1" applyFont="1" applyBorder="1" applyAlignment="1">
      <alignment horizontal="center"/>
      <protection/>
    </xf>
    <xf numFmtId="21" fontId="42" fillId="0" borderId="33" xfId="49" applyNumberFormat="1" applyFont="1" applyBorder="1" applyAlignment="1">
      <alignment horizontal="center"/>
      <protection/>
    </xf>
    <xf numFmtId="21" fontId="43" fillId="0" borderId="32" xfId="49" applyNumberFormat="1" applyFont="1" applyFill="1" applyBorder="1" applyAlignment="1">
      <alignment horizontal="center"/>
      <protection/>
    </xf>
    <xf numFmtId="21" fontId="42" fillId="0" borderId="31" xfId="49" applyNumberFormat="1" applyFont="1" applyFill="1" applyBorder="1" applyAlignment="1">
      <alignment horizontal="center"/>
      <protection/>
    </xf>
    <xf numFmtId="21" fontId="42" fillId="0" borderId="31" xfId="49" applyNumberFormat="1" applyFont="1" applyBorder="1" applyAlignment="1">
      <alignment horizontal="center"/>
      <protection/>
    </xf>
    <xf numFmtId="0" fontId="42" fillId="0" borderId="47" xfId="49" applyFont="1" applyBorder="1" applyAlignment="1">
      <alignment horizontal="center"/>
      <protection/>
    </xf>
    <xf numFmtId="21" fontId="42" fillId="0" borderId="36" xfId="49" applyNumberFormat="1" applyFont="1" applyBorder="1" applyAlignment="1">
      <alignment horizontal="center"/>
      <protection/>
    </xf>
    <xf numFmtId="21" fontId="43" fillId="0" borderId="35" xfId="49" applyNumberFormat="1" applyFont="1" applyBorder="1" applyAlignment="1">
      <alignment horizontal="center"/>
      <protection/>
    </xf>
    <xf numFmtId="21" fontId="42" fillId="0" borderId="34" xfId="49" applyNumberFormat="1" applyFont="1" applyBorder="1" applyAlignment="1">
      <alignment horizontal="center"/>
      <protection/>
    </xf>
    <xf numFmtId="21" fontId="42" fillId="0" borderId="34" xfId="49" applyNumberFormat="1" applyFont="1" applyFill="1" applyBorder="1" applyAlignment="1">
      <alignment horizontal="center"/>
      <protection/>
    </xf>
    <xf numFmtId="21" fontId="43" fillId="0" borderId="35" xfId="49" applyNumberFormat="1" applyFont="1" applyFill="1" applyBorder="1" applyAlignment="1">
      <alignment horizontal="center"/>
      <protection/>
    </xf>
    <xf numFmtId="21" fontId="43" fillId="0" borderId="48" xfId="49" applyNumberFormat="1" applyFont="1" applyBorder="1" applyAlignment="1">
      <alignment horizontal="center"/>
      <protection/>
    </xf>
    <xf numFmtId="9" fontId="42" fillId="0" borderId="34" xfId="49" applyNumberFormat="1" applyFont="1" applyBorder="1" applyAlignment="1">
      <alignment horizontal="center"/>
      <protection/>
    </xf>
    <xf numFmtId="9" fontId="43" fillId="0" borderId="35" xfId="49" applyNumberFormat="1" applyFont="1" applyBorder="1" applyAlignment="1">
      <alignment horizontal="center"/>
      <protection/>
    </xf>
    <xf numFmtId="166" fontId="24" fillId="28" borderId="12" xfId="0" applyNumberFormat="1" applyFont="1" applyFill="1" applyBorder="1" applyAlignment="1" applyProtection="1">
      <alignment horizontal="center"/>
      <protection hidden="1"/>
    </xf>
    <xf numFmtId="0" fontId="40" fillId="0" borderId="0" xfId="49" applyFont="1" applyBorder="1" applyAlignment="1">
      <alignment horizontal="center"/>
      <protection/>
    </xf>
    <xf numFmtId="0" fontId="41" fillId="0" borderId="49" xfId="49" applyFont="1" applyBorder="1" applyAlignment="1">
      <alignment horizontal="center"/>
      <protection/>
    </xf>
    <xf numFmtId="0" fontId="41" fillId="0" borderId="43" xfId="49" applyFont="1" applyBorder="1" applyAlignment="1">
      <alignment horizontal="center"/>
      <protection/>
    </xf>
    <xf numFmtId="0" fontId="41" fillId="0" borderId="50" xfId="49" applyFont="1" applyBorder="1" applyAlignment="1">
      <alignment horizontal="center"/>
      <protection/>
    </xf>
    <xf numFmtId="0" fontId="0" fillId="0" borderId="51" xfId="0" applyFont="1" applyBorder="1" applyAlignment="1">
      <alignment horizontal="center" vertical="center"/>
    </xf>
    <xf numFmtId="0" fontId="19" fillId="25" borderId="50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3" fillId="25" borderId="23" xfId="0" applyFont="1" applyFill="1" applyBorder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3" fillId="7" borderId="12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prédiction performance Rouffignac" xfId="49"/>
    <cellStyle name="Note" xfId="50"/>
    <cellStyle name="Note 1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3">
      <selection activeCell="B14" sqref="B14"/>
    </sheetView>
  </sheetViews>
  <sheetFormatPr defaultColWidth="11.421875" defaultRowHeight="12.75"/>
  <cols>
    <col min="1" max="1" width="8.7109375" style="93" customWidth="1"/>
    <col min="2" max="2" width="4.7109375" style="93" customWidth="1"/>
    <col min="3" max="8" width="10.7109375" style="93" customWidth="1"/>
    <col min="9" max="9" width="4.7109375" style="93" customWidth="1"/>
    <col min="10" max="15" width="8.7109375" style="93" customWidth="1"/>
    <col min="16" max="16" width="20.8515625" style="93" customWidth="1"/>
    <col min="17" max="17" width="20.140625" style="93" customWidth="1"/>
    <col min="18" max="16384" width="11.421875" style="94" customWidth="1"/>
  </cols>
  <sheetData>
    <row r="1" spans="1:15" ht="19.5" thickBo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7" ht="16.5" thickBot="1">
      <c r="A2" s="95" t="s">
        <v>1</v>
      </c>
      <c r="B2" s="95"/>
      <c r="C2" s="125" t="s">
        <v>50</v>
      </c>
      <c r="D2" s="125"/>
      <c r="E2" s="126" t="s">
        <v>51</v>
      </c>
      <c r="F2" s="126"/>
      <c r="G2" s="127" t="s">
        <v>52</v>
      </c>
      <c r="H2" s="127"/>
      <c r="I2" s="96"/>
      <c r="J2" s="126" t="s">
        <v>53</v>
      </c>
      <c r="K2" s="126"/>
      <c r="L2" s="126" t="s">
        <v>54</v>
      </c>
      <c r="M2" s="126"/>
      <c r="N2" s="126" t="s">
        <v>55</v>
      </c>
      <c r="O2" s="126"/>
      <c r="P2" s="93" t="s">
        <v>56</v>
      </c>
      <c r="Q2" s="93" t="s">
        <v>57</v>
      </c>
    </row>
    <row r="3" spans="1:18" ht="12.75" customHeight="1">
      <c r="A3" s="97">
        <v>12</v>
      </c>
      <c r="B3" s="97"/>
      <c r="C3" s="98">
        <f aca="true" t="shared" si="0" ref="C3:C45">(0.86*10)/(24*(A3-5))</f>
        <v>0.05119047619047619</v>
      </c>
      <c r="D3" s="99">
        <f aca="true" t="shared" si="1" ref="D3:D45">(0.86*10)/(24*(A3-4.5))</f>
        <v>0.04777777777777777</v>
      </c>
      <c r="E3" s="100">
        <f aca="true" t="shared" si="2" ref="E3:E45">(0.86*21.1)/(24*(A3-5.7))</f>
        <v>0.12001322751322753</v>
      </c>
      <c r="F3" s="99">
        <f aca="true" t="shared" si="3" ref="F3:F45">(0.86*21.1)/(24*(A3-5.2))</f>
        <v>0.1111887254901961</v>
      </c>
      <c r="G3" s="101">
        <f aca="true" t="shared" si="4" ref="G3:G45">(0.86*42.195)/(24*(A3-6.7))</f>
        <v>0.2852806603773585</v>
      </c>
      <c r="H3" s="102">
        <f aca="true" t="shared" si="5" ref="H3:H45">(0.86*42.195)/(24*(A3-6.2))</f>
        <v>0.2606875</v>
      </c>
      <c r="I3" s="103"/>
      <c r="J3" s="104">
        <f aca="true" t="shared" si="6" ref="J3:J45">(60/A3)*10/(1440*C3)</f>
        <v>0.678294573643411</v>
      </c>
      <c r="K3" s="105">
        <f aca="true" t="shared" si="7" ref="K3:K45">(60/A3)*10/(1440*D3)</f>
        <v>0.7267441860465117</v>
      </c>
      <c r="L3" s="104">
        <f aca="true" t="shared" si="8" ref="L3:L45">(60/A3)*21.1/(1440*E3)</f>
        <v>0.6104651162790697</v>
      </c>
      <c r="M3" s="105">
        <f aca="true" t="shared" si="9" ref="M3:M45">(60/A3)*21.1/(1440*F3)</f>
        <v>0.6589147286821705</v>
      </c>
      <c r="N3" s="104">
        <f aca="true" t="shared" si="10" ref="N3:N45">(60/A3)*42.195/(1440*G3)</f>
        <v>0.5135658914728682</v>
      </c>
      <c r="O3" s="105">
        <f aca="true" t="shared" si="11" ref="O3:O45">(60/A3)*42.195/(1440*H3)</f>
        <v>0.5620155038759689</v>
      </c>
      <c r="P3" s="106">
        <f aca="true" t="shared" si="12" ref="P3:P45">K3/M3</f>
        <v>1.1029411764705885</v>
      </c>
      <c r="Q3" s="106">
        <f aca="true" t="shared" si="13" ref="Q3:Q45">M3/O3</f>
        <v>1.1724137931034484</v>
      </c>
      <c r="R3" s="107"/>
    </row>
    <row r="4" spans="1:17" ht="12.75" customHeight="1">
      <c r="A4" s="108">
        <v>12.75</v>
      </c>
      <c r="B4" s="108"/>
      <c r="C4" s="98">
        <f t="shared" si="0"/>
        <v>0.046236559139784944</v>
      </c>
      <c r="D4" s="99">
        <f t="shared" si="1"/>
        <v>0.04343434343434343</v>
      </c>
      <c r="E4" s="100">
        <f t="shared" si="2"/>
        <v>0.10724586288416077</v>
      </c>
      <c r="F4" s="99">
        <f t="shared" si="3"/>
        <v>0.10014348785871965</v>
      </c>
      <c r="G4" s="100">
        <f t="shared" si="4"/>
        <v>0.24991528925619838</v>
      </c>
      <c r="H4" s="99">
        <f t="shared" si="5"/>
        <v>0.23083778625954202</v>
      </c>
      <c r="I4" s="103"/>
      <c r="J4" s="104">
        <f t="shared" si="6"/>
        <v>0.7067943456452349</v>
      </c>
      <c r="K4" s="105">
        <f t="shared" si="7"/>
        <v>0.7523939808481533</v>
      </c>
      <c r="L4" s="104">
        <f t="shared" si="8"/>
        <v>0.6429548563611491</v>
      </c>
      <c r="M4" s="105">
        <f t="shared" si="9"/>
        <v>0.6885544915640676</v>
      </c>
      <c r="N4" s="104">
        <f t="shared" si="10"/>
        <v>0.5517555859553123</v>
      </c>
      <c r="O4" s="105">
        <f t="shared" si="11"/>
        <v>0.5973552211582306</v>
      </c>
      <c r="P4" s="106">
        <f t="shared" si="12"/>
        <v>1.0927152317880795</v>
      </c>
      <c r="Q4" s="106">
        <f t="shared" si="13"/>
        <v>1.1526717557251913</v>
      </c>
    </row>
    <row r="5" spans="1:17" ht="12.75" customHeight="1">
      <c r="A5" s="108">
        <v>13</v>
      </c>
      <c r="B5" s="108"/>
      <c r="C5" s="98">
        <f t="shared" si="0"/>
        <v>0.04479166666666667</v>
      </c>
      <c r="D5" s="109">
        <f t="shared" si="1"/>
        <v>0.042156862745098035</v>
      </c>
      <c r="E5" s="100">
        <f t="shared" si="2"/>
        <v>0.10357305936073061</v>
      </c>
      <c r="F5" s="99">
        <f t="shared" si="3"/>
        <v>0.0969337606837607</v>
      </c>
      <c r="G5" s="100">
        <f t="shared" si="4"/>
        <v>0.2399980158730159</v>
      </c>
      <c r="H5" s="99">
        <f t="shared" si="5"/>
        <v>0.2223511029411765</v>
      </c>
      <c r="I5" s="103"/>
      <c r="J5" s="104">
        <f t="shared" si="6"/>
        <v>0.7155635062611806</v>
      </c>
      <c r="K5" s="105">
        <f t="shared" si="7"/>
        <v>0.7602862254025043</v>
      </c>
      <c r="L5" s="104">
        <f t="shared" si="8"/>
        <v>0.6529516994633273</v>
      </c>
      <c r="M5" s="105">
        <f t="shared" si="9"/>
        <v>0.6976744186046511</v>
      </c>
      <c r="N5" s="104">
        <f t="shared" si="10"/>
        <v>0.5635062611806796</v>
      </c>
      <c r="O5" s="105">
        <f t="shared" si="11"/>
        <v>0.6082289803220033</v>
      </c>
      <c r="P5" s="106">
        <f t="shared" si="12"/>
        <v>1.0897435897435896</v>
      </c>
      <c r="Q5" s="106">
        <f t="shared" si="13"/>
        <v>1.1470588235294121</v>
      </c>
    </row>
    <row r="6" spans="1:17" ht="12.75" customHeight="1">
      <c r="A6" s="108">
        <v>13.25</v>
      </c>
      <c r="B6" s="108"/>
      <c r="C6" s="110">
        <f t="shared" si="0"/>
        <v>0.04343434343434343</v>
      </c>
      <c r="D6" s="109">
        <f t="shared" si="1"/>
        <v>0.04095238095238095</v>
      </c>
      <c r="E6" s="100">
        <f t="shared" si="2"/>
        <v>0.10014348785871965</v>
      </c>
      <c r="F6" s="99">
        <f t="shared" si="3"/>
        <v>0.09392339544513457</v>
      </c>
      <c r="G6" s="100">
        <f t="shared" si="4"/>
        <v>0.23083778625954202</v>
      </c>
      <c r="H6" s="99">
        <f t="shared" si="5"/>
        <v>0.2144663120567376</v>
      </c>
      <c r="I6" s="103"/>
      <c r="J6" s="104">
        <f t="shared" si="6"/>
        <v>0.7240017551557701</v>
      </c>
      <c r="K6" s="105">
        <f t="shared" si="7"/>
        <v>0.7678806494076349</v>
      </c>
      <c r="L6" s="104">
        <f t="shared" si="8"/>
        <v>0.6625713032031593</v>
      </c>
      <c r="M6" s="105">
        <f t="shared" si="9"/>
        <v>0.7064501974550241</v>
      </c>
      <c r="N6" s="104">
        <f t="shared" si="10"/>
        <v>0.5748135146994294</v>
      </c>
      <c r="O6" s="105">
        <f t="shared" si="11"/>
        <v>0.6186924089512943</v>
      </c>
      <c r="P6" s="106">
        <f t="shared" si="12"/>
        <v>1.0869565217391304</v>
      </c>
      <c r="Q6" s="106">
        <f t="shared" si="13"/>
        <v>1.1418439716312059</v>
      </c>
    </row>
    <row r="7" spans="1:17" ht="12.75" customHeight="1">
      <c r="A7" s="108">
        <v>13.5</v>
      </c>
      <c r="B7" s="108"/>
      <c r="C7" s="110">
        <f t="shared" si="0"/>
        <v>0.042156862745098035</v>
      </c>
      <c r="D7" s="109">
        <f t="shared" si="1"/>
        <v>0.03981481481481481</v>
      </c>
      <c r="E7" s="100">
        <f t="shared" si="2"/>
        <v>0.0969337606837607</v>
      </c>
      <c r="F7" s="99">
        <f t="shared" si="3"/>
        <v>0.09109437751004015</v>
      </c>
      <c r="G7" s="100">
        <f t="shared" si="4"/>
        <v>0.2223511029411765</v>
      </c>
      <c r="H7" s="111">
        <f t="shared" si="5"/>
        <v>0.20712157534246578</v>
      </c>
      <c r="I7" s="103"/>
      <c r="J7" s="104">
        <f t="shared" si="6"/>
        <v>0.7321274763135228</v>
      </c>
      <c r="K7" s="105">
        <f t="shared" si="7"/>
        <v>0.7751937984496124</v>
      </c>
      <c r="L7" s="104">
        <f t="shared" si="8"/>
        <v>0.6718346253229974</v>
      </c>
      <c r="M7" s="105">
        <f t="shared" si="9"/>
        <v>0.7149009474590872</v>
      </c>
      <c r="N7" s="104">
        <f t="shared" si="10"/>
        <v>0.5857019810508182</v>
      </c>
      <c r="O7" s="105">
        <f t="shared" si="11"/>
        <v>0.6287683031869078</v>
      </c>
      <c r="P7" s="106">
        <f t="shared" si="12"/>
        <v>1.08433734939759</v>
      </c>
      <c r="Q7" s="106">
        <f t="shared" si="13"/>
        <v>1.1369863013698633</v>
      </c>
    </row>
    <row r="8" spans="1:17" ht="12.75" customHeight="1">
      <c r="A8" s="108">
        <v>13.75</v>
      </c>
      <c r="B8" s="108"/>
      <c r="C8" s="110">
        <f t="shared" si="0"/>
        <v>0.04095238095238095</v>
      </c>
      <c r="D8" s="109">
        <f t="shared" si="1"/>
        <v>0.03873873873873874</v>
      </c>
      <c r="E8" s="100">
        <f t="shared" si="2"/>
        <v>0.09392339544513457</v>
      </c>
      <c r="F8" s="109">
        <f t="shared" si="3"/>
        <v>0.0884307992202729</v>
      </c>
      <c r="G8" s="100">
        <f t="shared" si="4"/>
        <v>0.2144663120567376</v>
      </c>
      <c r="H8" s="111">
        <f t="shared" si="5"/>
        <v>0.2002632450331126</v>
      </c>
      <c r="I8" s="103"/>
      <c r="J8" s="104">
        <f t="shared" si="6"/>
        <v>0.7399577167019027</v>
      </c>
      <c r="K8" s="105">
        <f t="shared" si="7"/>
        <v>0.7822410147991543</v>
      </c>
      <c r="L8" s="104">
        <f t="shared" si="8"/>
        <v>0.6807610993657506</v>
      </c>
      <c r="M8" s="105">
        <f t="shared" si="9"/>
        <v>0.7230443974630022</v>
      </c>
      <c r="N8" s="104">
        <f t="shared" si="10"/>
        <v>0.5961945031712473</v>
      </c>
      <c r="O8" s="105">
        <f t="shared" si="11"/>
        <v>0.6384778012684988</v>
      </c>
      <c r="P8" s="106">
        <f t="shared" si="12"/>
        <v>1.0818713450292397</v>
      </c>
      <c r="Q8" s="106">
        <f t="shared" si="13"/>
        <v>1.132450331125828</v>
      </c>
    </row>
    <row r="9" spans="1:17" ht="12.75" customHeight="1">
      <c r="A9" s="108">
        <v>14</v>
      </c>
      <c r="B9" s="108"/>
      <c r="C9" s="110">
        <f t="shared" si="0"/>
        <v>0.03981481481481481</v>
      </c>
      <c r="D9" s="109">
        <f t="shared" si="1"/>
        <v>0.037719298245614034</v>
      </c>
      <c r="E9" s="100">
        <f t="shared" si="2"/>
        <v>0.09109437751004015</v>
      </c>
      <c r="F9" s="109">
        <f t="shared" si="3"/>
        <v>0.08591856060606061</v>
      </c>
      <c r="G9" s="112">
        <f t="shared" si="4"/>
        <v>0.20712157534246578</v>
      </c>
      <c r="H9" s="111">
        <f t="shared" si="5"/>
        <v>0.1938445512820513</v>
      </c>
      <c r="I9" s="103"/>
      <c r="J9" s="104">
        <f t="shared" si="6"/>
        <v>0.7475083056478405</v>
      </c>
      <c r="K9" s="105">
        <f t="shared" si="7"/>
        <v>0.7890365448504982</v>
      </c>
      <c r="L9" s="104">
        <f t="shared" si="8"/>
        <v>0.6893687707641197</v>
      </c>
      <c r="M9" s="105">
        <f t="shared" si="9"/>
        <v>0.7308970099667773</v>
      </c>
      <c r="N9" s="104">
        <f t="shared" si="10"/>
        <v>0.606312292358804</v>
      </c>
      <c r="O9" s="105">
        <f t="shared" si="11"/>
        <v>0.6478405315614617</v>
      </c>
      <c r="P9" s="106">
        <f t="shared" si="12"/>
        <v>1.0795454545454546</v>
      </c>
      <c r="Q9" s="106">
        <f t="shared" si="13"/>
        <v>1.1282051282051282</v>
      </c>
    </row>
    <row r="10" spans="1:17" ht="12.75" customHeight="1">
      <c r="A10" s="108">
        <v>14.25</v>
      </c>
      <c r="B10" s="108"/>
      <c r="C10" s="110">
        <f t="shared" si="0"/>
        <v>0.03873873873873874</v>
      </c>
      <c r="D10" s="109">
        <f t="shared" si="1"/>
        <v>0.03675213675213675</v>
      </c>
      <c r="E10" s="113">
        <f t="shared" si="2"/>
        <v>0.0884307992202729</v>
      </c>
      <c r="F10" s="109">
        <f t="shared" si="3"/>
        <v>0.0835451197053407</v>
      </c>
      <c r="G10" s="112">
        <f t="shared" si="4"/>
        <v>0.2002632450331126</v>
      </c>
      <c r="H10" s="111">
        <f t="shared" si="5"/>
        <v>0.18782453416149067</v>
      </c>
      <c r="I10" s="103"/>
      <c r="J10" s="104">
        <f t="shared" si="6"/>
        <v>0.7547939616483068</v>
      </c>
      <c r="K10" s="105">
        <f t="shared" si="7"/>
        <v>0.7955936352509179</v>
      </c>
      <c r="L10" s="104">
        <f t="shared" si="8"/>
        <v>0.6976744186046512</v>
      </c>
      <c r="M10" s="105">
        <f t="shared" si="9"/>
        <v>0.7384740922072622</v>
      </c>
      <c r="N10" s="104">
        <f t="shared" si="10"/>
        <v>0.6160750713994286</v>
      </c>
      <c r="O10" s="105">
        <f t="shared" si="11"/>
        <v>0.6568747450020399</v>
      </c>
      <c r="P10" s="106">
        <f t="shared" si="12"/>
        <v>1.0773480662983426</v>
      </c>
      <c r="Q10" s="106">
        <f t="shared" si="13"/>
        <v>1.124223602484472</v>
      </c>
    </row>
    <row r="11" spans="1:17" ht="12.75" customHeight="1">
      <c r="A11" s="108">
        <v>14.5</v>
      </c>
      <c r="B11" s="108"/>
      <c r="C11" s="110">
        <f t="shared" si="0"/>
        <v>0.037719298245614034</v>
      </c>
      <c r="D11" s="109">
        <f t="shared" si="1"/>
        <v>0.035833333333333335</v>
      </c>
      <c r="E11" s="113">
        <f t="shared" si="2"/>
        <v>0.08591856060606061</v>
      </c>
      <c r="F11" s="109">
        <f t="shared" si="3"/>
        <v>0.08129928315412187</v>
      </c>
      <c r="G11" s="112">
        <f t="shared" si="4"/>
        <v>0.1938445512820513</v>
      </c>
      <c r="H11" s="111">
        <f t="shared" si="5"/>
        <v>0.1821671686746988</v>
      </c>
      <c r="I11" s="103"/>
      <c r="J11" s="104">
        <f t="shared" si="6"/>
        <v>0.7618283881315157</v>
      </c>
      <c r="K11" s="105">
        <f t="shared" si="7"/>
        <v>0.8019246190858059</v>
      </c>
      <c r="L11" s="104">
        <f t="shared" si="8"/>
        <v>0.7056936647955093</v>
      </c>
      <c r="M11" s="105">
        <f t="shared" si="9"/>
        <v>0.7457898957497996</v>
      </c>
      <c r="N11" s="104">
        <f t="shared" si="10"/>
        <v>0.6255012028869286</v>
      </c>
      <c r="O11" s="105">
        <f t="shared" si="11"/>
        <v>0.6655974338412189</v>
      </c>
      <c r="P11" s="106">
        <f t="shared" si="12"/>
        <v>1.075268817204301</v>
      </c>
      <c r="Q11" s="106">
        <f t="shared" si="13"/>
        <v>1.1204819277108435</v>
      </c>
    </row>
    <row r="12" spans="1:17" ht="12.75" customHeight="1">
      <c r="A12" s="108">
        <v>14.75</v>
      </c>
      <c r="B12" s="108"/>
      <c r="C12" s="110">
        <f t="shared" si="0"/>
        <v>0.03675213675213675</v>
      </c>
      <c r="D12" s="109">
        <f t="shared" si="1"/>
        <v>0.034959349593495934</v>
      </c>
      <c r="E12" s="113">
        <f t="shared" si="2"/>
        <v>0.0835451197053407</v>
      </c>
      <c r="F12" s="109">
        <f t="shared" si="3"/>
        <v>0.07917102966841187</v>
      </c>
      <c r="G12" s="112">
        <f t="shared" si="4"/>
        <v>0.18782453416149067</v>
      </c>
      <c r="H12" s="111">
        <f t="shared" si="5"/>
        <v>0.1768406432748538</v>
      </c>
      <c r="I12" s="103"/>
      <c r="J12" s="104">
        <f t="shared" si="6"/>
        <v>0.7686243594797003</v>
      </c>
      <c r="K12" s="105">
        <f t="shared" si="7"/>
        <v>0.8080409932991723</v>
      </c>
      <c r="L12" s="104">
        <f t="shared" si="8"/>
        <v>0.7134410721324399</v>
      </c>
      <c r="M12" s="105">
        <f t="shared" si="9"/>
        <v>0.7528577059519117</v>
      </c>
      <c r="N12" s="104">
        <f t="shared" si="10"/>
        <v>0.6346078044934963</v>
      </c>
      <c r="O12" s="105">
        <f t="shared" si="11"/>
        <v>0.6740244383129681</v>
      </c>
      <c r="P12" s="106">
        <f t="shared" si="12"/>
        <v>1.073298429319372</v>
      </c>
      <c r="Q12" s="106">
        <f t="shared" si="13"/>
        <v>1.1169590643274854</v>
      </c>
    </row>
    <row r="13" spans="1:17" ht="12.75" customHeight="1">
      <c r="A13" s="108">
        <v>15</v>
      </c>
      <c r="B13" s="108"/>
      <c r="C13" s="110">
        <f t="shared" si="0"/>
        <v>0.035833333333333335</v>
      </c>
      <c r="D13" s="109">
        <f t="shared" si="1"/>
        <v>0.034126984126984124</v>
      </c>
      <c r="E13" s="113">
        <f t="shared" si="2"/>
        <v>0.08129928315412187</v>
      </c>
      <c r="F13" s="109">
        <f t="shared" si="3"/>
        <v>0.07715136054421769</v>
      </c>
      <c r="G13" s="112">
        <f t="shared" si="4"/>
        <v>0.1821671686746988</v>
      </c>
      <c r="H13" s="111">
        <f t="shared" si="5"/>
        <v>0.17181676136363636</v>
      </c>
      <c r="I13" s="103"/>
      <c r="J13" s="104">
        <f t="shared" si="6"/>
        <v>0.7751937984496123</v>
      </c>
      <c r="K13" s="105">
        <f t="shared" si="7"/>
        <v>0.8139534883720931</v>
      </c>
      <c r="L13" s="104">
        <f t="shared" si="8"/>
        <v>0.7209302325581396</v>
      </c>
      <c r="M13" s="105">
        <f t="shared" si="9"/>
        <v>0.7596899224806202</v>
      </c>
      <c r="N13" s="104">
        <f t="shared" si="10"/>
        <v>0.6434108527131782</v>
      </c>
      <c r="O13" s="105">
        <f t="shared" si="11"/>
        <v>0.6821705426356589</v>
      </c>
      <c r="P13" s="106">
        <f t="shared" si="12"/>
        <v>1.0714285714285716</v>
      </c>
      <c r="Q13" s="106">
        <f t="shared" si="13"/>
        <v>1.1136363636363638</v>
      </c>
    </row>
    <row r="14" spans="1:17" ht="12.75" customHeight="1">
      <c r="A14" s="108">
        <v>15.25</v>
      </c>
      <c r="B14" s="108"/>
      <c r="C14" s="110">
        <f t="shared" si="0"/>
        <v>0.034959349593495934</v>
      </c>
      <c r="D14" s="109">
        <f t="shared" si="1"/>
        <v>0.03333333333333333</v>
      </c>
      <c r="E14" s="113">
        <f t="shared" si="2"/>
        <v>0.07917102966841187</v>
      </c>
      <c r="F14" s="109">
        <f t="shared" si="3"/>
        <v>0.07523217247097844</v>
      </c>
      <c r="G14" s="112">
        <f t="shared" si="4"/>
        <v>0.1768406432748538</v>
      </c>
      <c r="H14" s="111">
        <f t="shared" si="5"/>
        <v>0.16707044198895027</v>
      </c>
      <c r="I14" s="103"/>
      <c r="J14" s="104">
        <f t="shared" si="6"/>
        <v>0.7815478459778881</v>
      </c>
      <c r="K14" s="105">
        <f t="shared" si="7"/>
        <v>0.819672131147541</v>
      </c>
      <c r="L14" s="104">
        <f t="shared" si="8"/>
        <v>0.7281738467403737</v>
      </c>
      <c r="M14" s="105">
        <f t="shared" si="9"/>
        <v>0.7662981319100268</v>
      </c>
      <c r="N14" s="104">
        <f t="shared" si="10"/>
        <v>0.6519252764010675</v>
      </c>
      <c r="O14" s="105">
        <f t="shared" si="11"/>
        <v>0.6900495615707205</v>
      </c>
      <c r="P14" s="106">
        <f t="shared" si="12"/>
        <v>1.0696517412935322</v>
      </c>
      <c r="Q14" s="106">
        <f t="shared" si="13"/>
        <v>1.110497237569061</v>
      </c>
    </row>
    <row r="15" spans="1:17" ht="12.75" customHeight="1">
      <c r="A15" s="108">
        <v>15.5</v>
      </c>
      <c r="B15" s="108"/>
      <c r="C15" s="110">
        <f t="shared" si="0"/>
        <v>0.034126984126984124</v>
      </c>
      <c r="D15" s="109">
        <f t="shared" si="1"/>
        <v>0.03257575757575758</v>
      </c>
      <c r="E15" s="113">
        <f t="shared" si="2"/>
        <v>0.07715136054421769</v>
      </c>
      <c r="F15" s="109">
        <f t="shared" si="3"/>
        <v>0.07340614886731392</v>
      </c>
      <c r="G15" s="112">
        <f t="shared" si="4"/>
        <v>0.17181676136363636</v>
      </c>
      <c r="H15" s="111">
        <f t="shared" si="5"/>
        <v>0.1625793010752688</v>
      </c>
      <c r="I15" s="103"/>
      <c r="J15" s="104">
        <f t="shared" si="6"/>
        <v>0.7876969242310579</v>
      </c>
      <c r="K15" s="105">
        <f t="shared" si="7"/>
        <v>0.8252063015753938</v>
      </c>
      <c r="L15" s="104">
        <f t="shared" si="8"/>
        <v>0.7351837959489873</v>
      </c>
      <c r="M15" s="105">
        <f t="shared" si="9"/>
        <v>0.7726931732933233</v>
      </c>
      <c r="N15" s="104">
        <f t="shared" si="10"/>
        <v>0.6601650412603152</v>
      </c>
      <c r="O15" s="105">
        <f t="shared" si="11"/>
        <v>0.6976744186046513</v>
      </c>
      <c r="P15" s="106">
        <f t="shared" si="12"/>
        <v>1.0679611650485437</v>
      </c>
      <c r="Q15" s="106">
        <f t="shared" si="13"/>
        <v>1.1075268817204298</v>
      </c>
    </row>
    <row r="16" spans="1:17" ht="12.75" customHeight="1">
      <c r="A16" s="108">
        <v>15.75</v>
      </c>
      <c r="B16" s="108"/>
      <c r="C16" s="110">
        <f t="shared" si="0"/>
        <v>0.03333333333333333</v>
      </c>
      <c r="D16" s="109">
        <f t="shared" si="1"/>
        <v>0.03185185185185185</v>
      </c>
      <c r="E16" s="113">
        <f t="shared" si="2"/>
        <v>0.07523217247097844</v>
      </c>
      <c r="F16" s="109">
        <f t="shared" si="3"/>
        <v>0.07166666666666667</v>
      </c>
      <c r="G16" s="112">
        <f t="shared" si="4"/>
        <v>0.16707044198895027</v>
      </c>
      <c r="H16" s="111">
        <f t="shared" si="5"/>
        <v>0.15832329842931936</v>
      </c>
      <c r="I16" s="103"/>
      <c r="J16" s="104">
        <f t="shared" si="6"/>
        <v>0.7936507936507936</v>
      </c>
      <c r="K16" s="105">
        <f t="shared" si="7"/>
        <v>0.8305647840531561</v>
      </c>
      <c r="L16" s="104">
        <f t="shared" si="8"/>
        <v>0.7419712070874862</v>
      </c>
      <c r="M16" s="105">
        <f t="shared" si="9"/>
        <v>0.7788851974898486</v>
      </c>
      <c r="N16" s="104">
        <f t="shared" si="10"/>
        <v>0.6681432262827611</v>
      </c>
      <c r="O16" s="105">
        <f t="shared" si="11"/>
        <v>0.7050572166851237</v>
      </c>
      <c r="P16" s="106">
        <f t="shared" si="12"/>
        <v>1.066350710900474</v>
      </c>
      <c r="Q16" s="106">
        <f t="shared" si="13"/>
        <v>1.1047120418848166</v>
      </c>
    </row>
    <row r="17" spans="1:17" ht="12.75" customHeight="1">
      <c r="A17" s="108">
        <v>16</v>
      </c>
      <c r="B17" s="108"/>
      <c r="C17" s="110">
        <f t="shared" si="0"/>
        <v>0.03257575757575758</v>
      </c>
      <c r="D17" s="109">
        <f t="shared" si="1"/>
        <v>0.03115942028985507</v>
      </c>
      <c r="E17" s="113">
        <f t="shared" si="2"/>
        <v>0.07340614886731392</v>
      </c>
      <c r="F17" s="109">
        <f t="shared" si="3"/>
        <v>0.0700077160493827</v>
      </c>
      <c r="G17" s="112">
        <f t="shared" si="4"/>
        <v>0.1625793010752688</v>
      </c>
      <c r="H17" s="111">
        <f t="shared" si="5"/>
        <v>0.1542844387755102</v>
      </c>
      <c r="I17" s="103"/>
      <c r="J17" s="104">
        <f t="shared" si="6"/>
        <v>0.7994186046511628</v>
      </c>
      <c r="K17" s="105">
        <f t="shared" si="7"/>
        <v>0.8357558139534884</v>
      </c>
      <c r="L17" s="104">
        <f t="shared" si="8"/>
        <v>0.748546511627907</v>
      </c>
      <c r="M17" s="105">
        <f t="shared" si="9"/>
        <v>0.7848837209302327</v>
      </c>
      <c r="N17" s="104">
        <f t="shared" si="10"/>
        <v>0.6758720930232558</v>
      </c>
      <c r="O17" s="105">
        <f t="shared" si="11"/>
        <v>0.7122093023255813</v>
      </c>
      <c r="P17" s="106">
        <f t="shared" si="12"/>
        <v>1.0648148148148147</v>
      </c>
      <c r="Q17" s="106">
        <f t="shared" si="13"/>
        <v>1.102040816326531</v>
      </c>
    </row>
    <row r="18" spans="1:17" ht="12.75" customHeight="1">
      <c r="A18" s="108">
        <v>16.25</v>
      </c>
      <c r="B18" s="108"/>
      <c r="C18" s="110">
        <f t="shared" si="0"/>
        <v>0.03185185185185185</v>
      </c>
      <c r="D18" s="109">
        <f t="shared" si="1"/>
        <v>0.03049645390070922</v>
      </c>
      <c r="E18" s="113">
        <f t="shared" si="2"/>
        <v>0.07166666666666667</v>
      </c>
      <c r="F18" s="109">
        <f t="shared" si="3"/>
        <v>0.06842383107088988</v>
      </c>
      <c r="G18" s="112">
        <f t="shared" si="4"/>
        <v>0.15832329842931936</v>
      </c>
      <c r="H18" s="111">
        <f t="shared" si="5"/>
        <v>0.15044651741293533</v>
      </c>
      <c r="I18" s="103"/>
      <c r="J18" s="104">
        <f t="shared" si="6"/>
        <v>0.8050089445438283</v>
      </c>
      <c r="K18" s="105">
        <f t="shared" si="7"/>
        <v>0.8407871198568874</v>
      </c>
      <c r="L18" s="104">
        <f t="shared" si="8"/>
        <v>0.7549194991055457</v>
      </c>
      <c r="M18" s="105">
        <f t="shared" si="9"/>
        <v>0.790697674418605</v>
      </c>
      <c r="N18" s="104">
        <f t="shared" si="10"/>
        <v>0.6833631484794277</v>
      </c>
      <c r="O18" s="105">
        <f t="shared" si="11"/>
        <v>0.7191413237924866</v>
      </c>
      <c r="P18" s="106">
        <f t="shared" si="12"/>
        <v>1.0633484162895925</v>
      </c>
      <c r="Q18" s="106">
        <f t="shared" si="13"/>
        <v>1.0995024875621895</v>
      </c>
    </row>
    <row r="19" spans="1:17" ht="12.75" customHeight="1">
      <c r="A19" s="108">
        <v>16.5</v>
      </c>
      <c r="B19" s="108"/>
      <c r="C19" s="110">
        <f t="shared" si="0"/>
        <v>0.03115942028985507</v>
      </c>
      <c r="D19" s="109">
        <f t="shared" si="1"/>
        <v>0.02986111111111111</v>
      </c>
      <c r="E19" s="113">
        <f t="shared" si="2"/>
        <v>0.0700077160493827</v>
      </c>
      <c r="F19" s="109">
        <f t="shared" si="3"/>
        <v>0.06691002949852506</v>
      </c>
      <c r="G19" s="112">
        <f t="shared" si="4"/>
        <v>0.1542844387755102</v>
      </c>
      <c r="H19" s="111">
        <f t="shared" si="5"/>
        <v>0.14679490291262134</v>
      </c>
      <c r="I19" s="103"/>
      <c r="J19" s="104">
        <f t="shared" si="6"/>
        <v>0.810429880197322</v>
      </c>
      <c r="K19" s="105">
        <f t="shared" si="7"/>
        <v>0.8456659619450316</v>
      </c>
      <c r="L19" s="104">
        <f t="shared" si="8"/>
        <v>0.7610993657505287</v>
      </c>
      <c r="M19" s="105">
        <f t="shared" si="9"/>
        <v>0.7963354474982385</v>
      </c>
      <c r="N19" s="104">
        <f t="shared" si="10"/>
        <v>0.6906272022551092</v>
      </c>
      <c r="O19" s="105">
        <f t="shared" si="11"/>
        <v>0.725863284002819</v>
      </c>
      <c r="P19" s="106">
        <f t="shared" si="12"/>
        <v>1.0619469026548667</v>
      </c>
      <c r="Q19" s="106">
        <f t="shared" si="13"/>
        <v>1.0970873786407769</v>
      </c>
    </row>
    <row r="20" spans="1:17" ht="12.75" customHeight="1">
      <c r="A20" s="108">
        <v>16.75</v>
      </c>
      <c r="B20" s="108"/>
      <c r="C20" s="110">
        <f t="shared" si="0"/>
        <v>0.03049645390070922</v>
      </c>
      <c r="D20" s="109">
        <f t="shared" si="1"/>
        <v>0.029251700680272108</v>
      </c>
      <c r="E20" s="113">
        <f t="shared" si="2"/>
        <v>0.06842383107088988</v>
      </c>
      <c r="F20" s="109">
        <f t="shared" si="3"/>
        <v>0.06546176046176046</v>
      </c>
      <c r="G20" s="112">
        <f t="shared" si="4"/>
        <v>0.15044651741293533</v>
      </c>
      <c r="H20" s="111">
        <f t="shared" si="5"/>
        <v>0.14331635071090046</v>
      </c>
      <c r="I20" s="103"/>
      <c r="J20" s="104">
        <f t="shared" si="6"/>
        <v>0.8156889968760848</v>
      </c>
      <c r="K20" s="105">
        <f t="shared" si="7"/>
        <v>0.8503991669559182</v>
      </c>
      <c r="L20" s="104">
        <f t="shared" si="8"/>
        <v>0.7670947587643182</v>
      </c>
      <c r="M20" s="105">
        <f t="shared" si="9"/>
        <v>0.8018049288441514</v>
      </c>
      <c r="N20" s="104">
        <f t="shared" si="10"/>
        <v>0.6976744186046512</v>
      </c>
      <c r="O20" s="105">
        <f t="shared" si="11"/>
        <v>0.7323845886844845</v>
      </c>
      <c r="P20" s="106">
        <f t="shared" si="12"/>
        <v>1.0606060606060606</v>
      </c>
      <c r="Q20" s="106">
        <f t="shared" si="13"/>
        <v>1.09478672985782</v>
      </c>
    </row>
    <row r="21" spans="1:17" ht="12.75" customHeight="1">
      <c r="A21" s="108">
        <v>17</v>
      </c>
      <c r="B21" s="108"/>
      <c r="C21" s="110">
        <f t="shared" si="0"/>
        <v>0.02986111111111111</v>
      </c>
      <c r="D21" s="109">
        <f t="shared" si="1"/>
        <v>0.028666666666666667</v>
      </c>
      <c r="E21" s="113">
        <f t="shared" si="2"/>
        <v>0.06691002949852506</v>
      </c>
      <c r="F21" s="109">
        <f t="shared" si="3"/>
        <v>0.06407485875706213</v>
      </c>
      <c r="G21" s="112">
        <f t="shared" si="4"/>
        <v>0.14679490291262134</v>
      </c>
      <c r="H21" s="111">
        <f t="shared" si="5"/>
        <v>0.13999884259259257</v>
      </c>
      <c r="I21" s="103"/>
      <c r="J21" s="104">
        <f t="shared" si="6"/>
        <v>0.8207934336525309</v>
      </c>
      <c r="K21" s="105">
        <f t="shared" si="7"/>
        <v>0.8549931600547196</v>
      </c>
      <c r="L21" s="104">
        <f t="shared" si="8"/>
        <v>0.7729138166894666</v>
      </c>
      <c r="M21" s="105">
        <f t="shared" si="9"/>
        <v>0.8071135430916554</v>
      </c>
      <c r="N21" s="104">
        <f t="shared" si="10"/>
        <v>0.7045143638850889</v>
      </c>
      <c r="O21" s="105">
        <f t="shared" si="11"/>
        <v>0.7387140902872777</v>
      </c>
      <c r="P21" s="106">
        <f t="shared" si="12"/>
        <v>1.059322033898305</v>
      </c>
      <c r="Q21" s="106">
        <f t="shared" si="13"/>
        <v>1.0925925925925928</v>
      </c>
    </row>
    <row r="22" spans="1:17" ht="12.75" customHeight="1">
      <c r="A22" s="108">
        <v>17.25</v>
      </c>
      <c r="B22" s="108"/>
      <c r="C22" s="110">
        <f t="shared" si="0"/>
        <v>0.029251700680272108</v>
      </c>
      <c r="D22" s="109">
        <f t="shared" si="1"/>
        <v>0.02810457516339869</v>
      </c>
      <c r="E22" s="113">
        <f t="shared" si="2"/>
        <v>0.06546176046176046</v>
      </c>
      <c r="F22" s="109">
        <f t="shared" si="3"/>
        <v>0.06274550484094052</v>
      </c>
      <c r="G22" s="112">
        <f t="shared" si="4"/>
        <v>0.14331635071090046</v>
      </c>
      <c r="H22" s="111">
        <f t="shared" si="5"/>
        <v>0.1368314479638009</v>
      </c>
      <c r="I22" s="103"/>
      <c r="J22" s="104">
        <f t="shared" si="6"/>
        <v>0.8257499157398045</v>
      </c>
      <c r="K22" s="105">
        <f t="shared" si="7"/>
        <v>0.8594539939332659</v>
      </c>
      <c r="L22" s="104">
        <f t="shared" si="8"/>
        <v>0.7785642062689586</v>
      </c>
      <c r="M22" s="105">
        <f t="shared" si="9"/>
        <v>0.81226828446242</v>
      </c>
      <c r="N22" s="104">
        <f t="shared" si="10"/>
        <v>0.7111560498820357</v>
      </c>
      <c r="O22" s="105">
        <f t="shared" si="11"/>
        <v>0.7448601280754972</v>
      </c>
      <c r="P22" s="106">
        <f t="shared" si="12"/>
        <v>1.0580912863070537</v>
      </c>
      <c r="Q22" s="106">
        <f t="shared" si="13"/>
        <v>1.0904977375565612</v>
      </c>
    </row>
    <row r="23" spans="1:17" ht="12.75" customHeight="1">
      <c r="A23" s="108">
        <v>17.5</v>
      </c>
      <c r="B23" s="108"/>
      <c r="C23" s="110">
        <f t="shared" si="0"/>
        <v>0.028666666666666667</v>
      </c>
      <c r="D23" s="109">
        <f t="shared" si="1"/>
        <v>0.027564102564102563</v>
      </c>
      <c r="E23" s="113">
        <f t="shared" si="2"/>
        <v>0.06407485875706213</v>
      </c>
      <c r="F23" s="109">
        <f t="shared" si="3"/>
        <v>0.061470189701897014</v>
      </c>
      <c r="G23" s="112">
        <f t="shared" si="4"/>
        <v>0.13999884259259257</v>
      </c>
      <c r="H23" s="111">
        <f t="shared" si="5"/>
        <v>0.133804203539823</v>
      </c>
      <c r="I23" s="103"/>
      <c r="J23" s="104">
        <f t="shared" si="6"/>
        <v>0.8305647840531561</v>
      </c>
      <c r="K23" s="105">
        <f t="shared" si="7"/>
        <v>0.8637873754152824</v>
      </c>
      <c r="L23" s="104">
        <f t="shared" si="8"/>
        <v>0.7840531561461795</v>
      </c>
      <c r="M23" s="105">
        <f t="shared" si="9"/>
        <v>0.8172757475083057</v>
      </c>
      <c r="N23" s="104">
        <f t="shared" si="10"/>
        <v>0.7176079734219271</v>
      </c>
      <c r="O23" s="105">
        <f t="shared" si="11"/>
        <v>0.7508305647840532</v>
      </c>
      <c r="P23" s="106">
        <f t="shared" si="12"/>
        <v>1.056910569105691</v>
      </c>
      <c r="Q23" s="106">
        <f t="shared" si="13"/>
        <v>1.0884955752212389</v>
      </c>
    </row>
    <row r="24" spans="1:17" ht="12.75" customHeight="1">
      <c r="A24" s="108">
        <v>17.75</v>
      </c>
      <c r="B24" s="108"/>
      <c r="C24" s="110">
        <f t="shared" si="0"/>
        <v>0.02810457516339869</v>
      </c>
      <c r="D24" s="109">
        <f t="shared" si="1"/>
        <v>0.027044025157232702</v>
      </c>
      <c r="E24" s="113">
        <f t="shared" si="2"/>
        <v>0.06274550484094052</v>
      </c>
      <c r="F24" s="109">
        <f t="shared" si="3"/>
        <v>0.06024568393094289</v>
      </c>
      <c r="G24" s="112">
        <f t="shared" si="4"/>
        <v>0.1368314479638009</v>
      </c>
      <c r="H24" s="111">
        <f t="shared" si="5"/>
        <v>0.13090800865800864</v>
      </c>
      <c r="I24" s="103"/>
      <c r="J24" s="104">
        <f t="shared" si="6"/>
        <v>0.8352440222731738</v>
      </c>
      <c r="K24" s="105">
        <f t="shared" si="7"/>
        <v>0.8679986898132984</v>
      </c>
      <c r="L24" s="104">
        <f t="shared" si="8"/>
        <v>0.7893874877169998</v>
      </c>
      <c r="M24" s="105">
        <f t="shared" si="9"/>
        <v>0.8221421552571243</v>
      </c>
      <c r="N24" s="104">
        <f t="shared" si="10"/>
        <v>0.7238781526367507</v>
      </c>
      <c r="O24" s="105">
        <f t="shared" si="11"/>
        <v>0.7566328201768753</v>
      </c>
      <c r="P24" s="106">
        <f t="shared" si="12"/>
        <v>1.0557768924302786</v>
      </c>
      <c r="Q24" s="106">
        <f t="shared" si="13"/>
        <v>1.0865800865800868</v>
      </c>
    </row>
    <row r="25" spans="1:17" ht="12.75" customHeight="1">
      <c r="A25" s="108">
        <v>18</v>
      </c>
      <c r="B25" s="108"/>
      <c r="C25" s="110">
        <f t="shared" si="0"/>
        <v>0.027564102564102563</v>
      </c>
      <c r="D25" s="109">
        <f t="shared" si="1"/>
        <v>0.026543209876543208</v>
      </c>
      <c r="E25" s="113">
        <f t="shared" si="2"/>
        <v>0.061470189701897014</v>
      </c>
      <c r="F25" s="109">
        <f t="shared" si="3"/>
        <v>0.05906901041666666</v>
      </c>
      <c r="G25" s="112">
        <f t="shared" si="4"/>
        <v>0.133804203539823</v>
      </c>
      <c r="H25" s="111">
        <f t="shared" si="5"/>
        <v>0.12813453389830506</v>
      </c>
      <c r="I25" s="103"/>
      <c r="J25" s="104">
        <f t="shared" si="6"/>
        <v>0.8397932816537468</v>
      </c>
      <c r="K25" s="105">
        <f t="shared" si="7"/>
        <v>0.8720930232558141</v>
      </c>
      <c r="L25" s="104">
        <f t="shared" si="8"/>
        <v>0.7945736434108528</v>
      </c>
      <c r="M25" s="105">
        <f t="shared" si="9"/>
        <v>0.8268733850129201</v>
      </c>
      <c r="N25" s="104">
        <f t="shared" si="10"/>
        <v>0.7299741602067183</v>
      </c>
      <c r="O25" s="105">
        <f t="shared" si="11"/>
        <v>0.7622739018087857</v>
      </c>
      <c r="P25" s="106">
        <f t="shared" si="12"/>
        <v>1.0546875</v>
      </c>
      <c r="Q25" s="106">
        <f t="shared" si="13"/>
        <v>1.0847457627118644</v>
      </c>
    </row>
    <row r="26" spans="1:17" ht="12.75" customHeight="1">
      <c r="A26" s="108">
        <v>18.25</v>
      </c>
      <c r="B26" s="108"/>
      <c r="C26" s="110">
        <f t="shared" si="0"/>
        <v>0.027044025157232702</v>
      </c>
      <c r="D26" s="109">
        <f t="shared" si="1"/>
        <v>0.02606060606060606</v>
      </c>
      <c r="E26" s="113">
        <f t="shared" si="2"/>
        <v>0.06024568393094289</v>
      </c>
      <c r="F26" s="109">
        <f t="shared" si="3"/>
        <v>0.057937420178799486</v>
      </c>
      <c r="G26" s="112">
        <f t="shared" si="4"/>
        <v>0.13090800865800864</v>
      </c>
      <c r="H26" s="111">
        <f t="shared" si="5"/>
        <v>0.12547614107883817</v>
      </c>
      <c r="I26" s="103"/>
      <c r="J26" s="104">
        <f t="shared" si="6"/>
        <v>0.8442179037910162</v>
      </c>
      <c r="K26" s="105">
        <f t="shared" si="7"/>
        <v>0.8760751831793565</v>
      </c>
      <c r="L26" s="104">
        <f t="shared" si="8"/>
        <v>0.79961771264734</v>
      </c>
      <c r="M26" s="105">
        <f t="shared" si="9"/>
        <v>0.8314749920356803</v>
      </c>
      <c r="N26" s="104">
        <f t="shared" si="10"/>
        <v>0.7359031538706595</v>
      </c>
      <c r="O26" s="105">
        <f t="shared" si="11"/>
        <v>0.7677604332589997</v>
      </c>
      <c r="P26" s="106">
        <f t="shared" si="12"/>
        <v>1.0536398467432948</v>
      </c>
      <c r="Q26" s="106">
        <f t="shared" si="13"/>
        <v>1.08298755186722</v>
      </c>
    </row>
    <row r="27" spans="1:17" ht="12.75" customHeight="1">
      <c r="A27" s="108">
        <v>18.5</v>
      </c>
      <c r="B27" s="108"/>
      <c r="C27" s="110">
        <f t="shared" si="0"/>
        <v>0.026543209876543208</v>
      </c>
      <c r="D27" s="109">
        <f t="shared" si="1"/>
        <v>0.025595238095238095</v>
      </c>
      <c r="E27" s="113">
        <f t="shared" si="2"/>
        <v>0.05906901041666666</v>
      </c>
      <c r="F27" s="109">
        <f t="shared" si="3"/>
        <v>0.05684837092731829</v>
      </c>
      <c r="G27" s="112">
        <f t="shared" si="4"/>
        <v>0.12813453389830506</v>
      </c>
      <c r="H27" s="111">
        <f t="shared" si="5"/>
        <v>0.12292581300813006</v>
      </c>
      <c r="I27" s="103"/>
      <c r="J27" s="104">
        <f t="shared" si="6"/>
        <v>0.8485229415461975</v>
      </c>
      <c r="K27" s="105">
        <f t="shared" si="7"/>
        <v>0.8799497171590196</v>
      </c>
      <c r="L27" s="104">
        <f t="shared" si="8"/>
        <v>0.8045254556882465</v>
      </c>
      <c r="M27" s="105">
        <f t="shared" si="9"/>
        <v>0.8359522313010688</v>
      </c>
      <c r="N27" s="104">
        <f t="shared" si="10"/>
        <v>0.7416719044626023</v>
      </c>
      <c r="O27" s="105">
        <f t="shared" si="11"/>
        <v>0.7730986800754245</v>
      </c>
      <c r="P27" s="106">
        <f t="shared" si="12"/>
        <v>1.0526315789473681</v>
      </c>
      <c r="Q27" s="106">
        <f t="shared" si="13"/>
        <v>1.08130081300813</v>
      </c>
    </row>
    <row r="28" spans="1:17" ht="12.75" customHeight="1">
      <c r="A28" s="108">
        <v>18.75</v>
      </c>
      <c r="B28" s="108"/>
      <c r="C28" s="110">
        <f t="shared" si="0"/>
        <v>0.02606060606060606</v>
      </c>
      <c r="D28" s="109">
        <f t="shared" si="1"/>
        <v>0.025146198830409357</v>
      </c>
      <c r="E28" s="113">
        <f t="shared" si="2"/>
        <v>0.057937420178799486</v>
      </c>
      <c r="F28" s="109">
        <f t="shared" si="3"/>
        <v>0.05579950799507995</v>
      </c>
      <c r="G28" s="112">
        <f t="shared" si="4"/>
        <v>0.12547614107883817</v>
      </c>
      <c r="H28" s="111">
        <f t="shared" si="5"/>
        <v>0.12047709163346612</v>
      </c>
      <c r="I28" s="103"/>
      <c r="J28" s="104">
        <f t="shared" si="6"/>
        <v>0.8527131782945737</v>
      </c>
      <c r="K28" s="105">
        <f t="shared" si="7"/>
        <v>0.8837209302325582</v>
      </c>
      <c r="L28" s="104">
        <f t="shared" si="8"/>
        <v>0.8093023255813956</v>
      </c>
      <c r="M28" s="105">
        <f t="shared" si="9"/>
        <v>0.84031007751938</v>
      </c>
      <c r="N28" s="104">
        <f t="shared" si="10"/>
        <v>0.7472868217054264</v>
      </c>
      <c r="O28" s="105">
        <f t="shared" si="11"/>
        <v>0.7782945736434109</v>
      </c>
      <c r="P28" s="106">
        <f t="shared" si="12"/>
        <v>1.0516605166051658</v>
      </c>
      <c r="Q28" s="106">
        <f t="shared" si="13"/>
        <v>1.0796812749003986</v>
      </c>
    </row>
    <row r="29" spans="1:17" ht="12.75" customHeight="1">
      <c r="A29" s="108">
        <v>19</v>
      </c>
      <c r="B29" s="108"/>
      <c r="C29" s="110">
        <f t="shared" si="0"/>
        <v>0.025595238095238095</v>
      </c>
      <c r="D29" s="109">
        <f t="shared" si="1"/>
        <v>0.02471264367816092</v>
      </c>
      <c r="E29" s="113">
        <f t="shared" si="2"/>
        <v>0.05684837092731829</v>
      </c>
      <c r="F29" s="109">
        <f t="shared" si="3"/>
        <v>0.05478864734299516</v>
      </c>
      <c r="G29" s="112">
        <f t="shared" si="4"/>
        <v>0.12292581300813006</v>
      </c>
      <c r="H29" s="111">
        <f t="shared" si="5"/>
        <v>0.11812402343749999</v>
      </c>
      <c r="I29" s="103"/>
      <c r="J29" s="104">
        <f t="shared" si="6"/>
        <v>0.8567931456548349</v>
      </c>
      <c r="K29" s="105">
        <f t="shared" si="7"/>
        <v>0.8873929008567932</v>
      </c>
      <c r="L29" s="104">
        <f t="shared" si="8"/>
        <v>0.8139534883720932</v>
      </c>
      <c r="M29" s="105">
        <f t="shared" si="9"/>
        <v>0.8445532435740516</v>
      </c>
      <c r="N29" s="104">
        <f t="shared" si="10"/>
        <v>0.7527539779681764</v>
      </c>
      <c r="O29" s="105">
        <f t="shared" si="11"/>
        <v>0.7833537331701347</v>
      </c>
      <c r="P29" s="106">
        <f t="shared" si="12"/>
        <v>1.0507246376811592</v>
      </c>
      <c r="Q29" s="106">
        <f t="shared" si="13"/>
        <v>1.0781250000000002</v>
      </c>
    </row>
    <row r="30" spans="1:17" ht="12.75" customHeight="1">
      <c r="A30" s="108">
        <v>19.25</v>
      </c>
      <c r="B30" s="108"/>
      <c r="C30" s="110">
        <f t="shared" si="0"/>
        <v>0.025146198830409357</v>
      </c>
      <c r="D30" s="109">
        <f t="shared" si="1"/>
        <v>0.02429378531073446</v>
      </c>
      <c r="E30" s="113">
        <f t="shared" si="2"/>
        <v>0.05579950799507995</v>
      </c>
      <c r="F30" s="109">
        <f t="shared" si="3"/>
        <v>0.053813760379596676</v>
      </c>
      <c r="G30" s="112">
        <f t="shared" si="4"/>
        <v>0.12047709163346612</v>
      </c>
      <c r="H30" s="111">
        <f t="shared" si="5"/>
        <v>0.1158611111111111</v>
      </c>
      <c r="I30" s="103"/>
      <c r="J30" s="104">
        <f t="shared" si="6"/>
        <v>0.8607671398369073</v>
      </c>
      <c r="K30" s="105">
        <f t="shared" si="7"/>
        <v>0.8909694956206584</v>
      </c>
      <c r="L30" s="104">
        <f t="shared" si="8"/>
        <v>0.8184838417396557</v>
      </c>
      <c r="M30" s="105">
        <f t="shared" si="9"/>
        <v>0.8486861975234069</v>
      </c>
      <c r="N30" s="104">
        <f t="shared" si="10"/>
        <v>0.7580791301721536</v>
      </c>
      <c r="O30" s="105">
        <f t="shared" si="11"/>
        <v>0.7882814859559047</v>
      </c>
      <c r="P30" s="106">
        <f t="shared" si="12"/>
        <v>1.0498220640569393</v>
      </c>
      <c r="Q30" s="106">
        <f t="shared" si="13"/>
        <v>1.0766283524904212</v>
      </c>
    </row>
    <row r="31" spans="1:17" ht="12.75" customHeight="1">
      <c r="A31" s="108">
        <v>19.5</v>
      </c>
      <c r="B31" s="108"/>
      <c r="C31" s="110">
        <f t="shared" si="0"/>
        <v>0.02471264367816092</v>
      </c>
      <c r="D31" s="109">
        <f t="shared" si="1"/>
        <v>0.023888888888888887</v>
      </c>
      <c r="E31" s="113">
        <f t="shared" si="2"/>
        <v>0.05478864734299516</v>
      </c>
      <c r="F31" s="109">
        <f t="shared" si="3"/>
        <v>0.05287296037296037</v>
      </c>
      <c r="G31" s="112">
        <f t="shared" si="4"/>
        <v>0.11812402343749999</v>
      </c>
      <c r="H31" s="111">
        <f t="shared" si="5"/>
        <v>0.11368327067669172</v>
      </c>
      <c r="I31" s="103"/>
      <c r="J31" s="104">
        <f t="shared" si="6"/>
        <v>0.8646392367322601</v>
      </c>
      <c r="K31" s="105">
        <f t="shared" si="7"/>
        <v>0.8944543828264759</v>
      </c>
      <c r="L31" s="104">
        <f t="shared" si="8"/>
        <v>0.822898032200358</v>
      </c>
      <c r="M31" s="105">
        <f t="shared" si="9"/>
        <v>0.8527131782945738</v>
      </c>
      <c r="N31" s="104">
        <f t="shared" si="10"/>
        <v>0.7632677400119262</v>
      </c>
      <c r="O31" s="105">
        <f t="shared" si="11"/>
        <v>0.7930828861061421</v>
      </c>
      <c r="P31" s="106">
        <f t="shared" si="12"/>
        <v>1.0489510489510487</v>
      </c>
      <c r="Q31" s="106">
        <f t="shared" si="13"/>
        <v>1.0751879699248121</v>
      </c>
    </row>
    <row r="32" spans="1:17" ht="12.75" customHeight="1">
      <c r="A32" s="108">
        <v>19.75</v>
      </c>
      <c r="B32" s="108"/>
      <c r="C32" s="110">
        <f t="shared" si="0"/>
        <v>0.02429378531073446</v>
      </c>
      <c r="D32" s="109">
        <f t="shared" si="1"/>
        <v>0.023497267759562842</v>
      </c>
      <c r="E32" s="113">
        <f t="shared" si="2"/>
        <v>0.053813760379596676</v>
      </c>
      <c r="F32" s="109">
        <f t="shared" si="3"/>
        <v>0.05196449026345933</v>
      </c>
      <c r="G32" s="112">
        <f t="shared" si="4"/>
        <v>0.1158611111111111</v>
      </c>
      <c r="H32" s="111">
        <f t="shared" si="5"/>
        <v>0.11158579335793356</v>
      </c>
      <c r="I32" s="103"/>
      <c r="J32" s="104">
        <f t="shared" si="6"/>
        <v>0.8684133058581102</v>
      </c>
      <c r="K32" s="105">
        <f t="shared" si="7"/>
        <v>0.897851045039741</v>
      </c>
      <c r="L32" s="104">
        <f t="shared" si="8"/>
        <v>0.8272004710038271</v>
      </c>
      <c r="M32" s="105">
        <f t="shared" si="9"/>
        <v>0.856638210185458</v>
      </c>
      <c r="N32" s="104">
        <f t="shared" si="10"/>
        <v>0.7683249926405654</v>
      </c>
      <c r="O32" s="105">
        <f t="shared" si="11"/>
        <v>0.7977627318221963</v>
      </c>
      <c r="P32" s="106">
        <f t="shared" si="12"/>
        <v>1.0481099656357384</v>
      </c>
      <c r="Q32" s="106">
        <f t="shared" si="13"/>
        <v>1.0738007380073802</v>
      </c>
    </row>
    <row r="33" spans="1:17" ht="12.75" customHeight="1">
      <c r="A33" s="108">
        <v>20</v>
      </c>
      <c r="B33" s="108"/>
      <c r="C33" s="110">
        <f t="shared" si="0"/>
        <v>0.023888888888888887</v>
      </c>
      <c r="D33" s="109">
        <f t="shared" si="1"/>
        <v>0.023118279569892472</v>
      </c>
      <c r="E33" s="113">
        <f t="shared" si="2"/>
        <v>0.05287296037296037</v>
      </c>
      <c r="F33" s="109">
        <f t="shared" si="3"/>
        <v>0.05108671171171171</v>
      </c>
      <c r="G33" s="112">
        <f t="shared" si="4"/>
        <v>0.11368327067669172</v>
      </c>
      <c r="H33" s="111">
        <f t="shared" si="5"/>
        <v>0.10956431159420289</v>
      </c>
      <c r="I33" s="103"/>
      <c r="J33" s="104">
        <f t="shared" si="6"/>
        <v>0.872093023255814</v>
      </c>
      <c r="K33" s="105">
        <f t="shared" si="7"/>
        <v>0.9011627906976745</v>
      </c>
      <c r="L33" s="104">
        <f t="shared" si="8"/>
        <v>0.8313953488372093</v>
      </c>
      <c r="M33" s="105">
        <f t="shared" si="9"/>
        <v>0.8604651162790699</v>
      </c>
      <c r="N33" s="104">
        <f t="shared" si="10"/>
        <v>0.7732558139534884</v>
      </c>
      <c r="O33" s="105">
        <f t="shared" si="11"/>
        <v>0.8023255813953489</v>
      </c>
      <c r="P33" s="106">
        <f t="shared" si="12"/>
        <v>1.0472972972972971</v>
      </c>
      <c r="Q33" s="106">
        <f t="shared" si="13"/>
        <v>1.072463768115942</v>
      </c>
    </row>
    <row r="34" spans="1:17" ht="12.75" customHeight="1">
      <c r="A34" s="108">
        <v>20.25</v>
      </c>
      <c r="B34" s="108"/>
      <c r="C34" s="110">
        <f t="shared" si="0"/>
        <v>0.023497267759562842</v>
      </c>
      <c r="D34" s="109">
        <f t="shared" si="1"/>
        <v>0.02275132275132275</v>
      </c>
      <c r="E34" s="113">
        <f t="shared" si="2"/>
        <v>0.05196449026345933</v>
      </c>
      <c r="F34" s="109">
        <f t="shared" si="3"/>
        <v>0.050238095238095234</v>
      </c>
      <c r="G34" s="112">
        <f t="shared" si="4"/>
        <v>0.11158579335793356</v>
      </c>
      <c r="H34" s="111">
        <f t="shared" si="5"/>
        <v>0.107614768683274</v>
      </c>
      <c r="I34" s="103"/>
      <c r="J34" s="104">
        <f t="shared" si="6"/>
        <v>0.8756818834338214</v>
      </c>
      <c r="K34" s="105">
        <f t="shared" si="7"/>
        <v>0.9043927648578811</v>
      </c>
      <c r="L34" s="104">
        <f t="shared" si="8"/>
        <v>0.835486649440138</v>
      </c>
      <c r="M34" s="105">
        <f t="shared" si="9"/>
        <v>0.8641975308641976</v>
      </c>
      <c r="N34" s="104">
        <f t="shared" si="10"/>
        <v>0.7780648865920184</v>
      </c>
      <c r="O34" s="105">
        <f t="shared" si="11"/>
        <v>0.8067757680160782</v>
      </c>
      <c r="P34" s="106">
        <f t="shared" si="12"/>
        <v>1.0465116279069766</v>
      </c>
      <c r="Q34" s="106">
        <f t="shared" si="13"/>
        <v>1.0711743772241993</v>
      </c>
    </row>
    <row r="35" spans="1:17" ht="12.75" customHeight="1">
      <c r="A35" s="108">
        <v>20.5</v>
      </c>
      <c r="B35" s="108"/>
      <c r="C35" s="110">
        <f t="shared" si="0"/>
        <v>0.023118279569892472</v>
      </c>
      <c r="D35" s="109">
        <f t="shared" si="1"/>
        <v>0.022395833333333334</v>
      </c>
      <c r="E35" s="113">
        <f t="shared" si="2"/>
        <v>0.05108671171171171</v>
      </c>
      <c r="F35" s="109">
        <f t="shared" si="3"/>
        <v>0.04941721132897603</v>
      </c>
      <c r="G35" s="112">
        <f t="shared" si="4"/>
        <v>0.10956431159420289</v>
      </c>
      <c r="H35" s="111">
        <f t="shared" si="5"/>
        <v>0.1057333916083916</v>
      </c>
      <c r="I35" s="103"/>
      <c r="J35" s="104">
        <f t="shared" si="6"/>
        <v>0.8791832104367555</v>
      </c>
      <c r="K35" s="105">
        <f t="shared" si="7"/>
        <v>0.9075439591605218</v>
      </c>
      <c r="L35" s="104">
        <f t="shared" si="8"/>
        <v>0.8394781622234828</v>
      </c>
      <c r="M35" s="105">
        <f t="shared" si="9"/>
        <v>0.8678389109472491</v>
      </c>
      <c r="N35" s="104">
        <f t="shared" si="10"/>
        <v>0.7827566647759502</v>
      </c>
      <c r="O35" s="105">
        <f t="shared" si="11"/>
        <v>0.8111174134997166</v>
      </c>
      <c r="P35" s="106">
        <f t="shared" si="12"/>
        <v>1.045751633986928</v>
      </c>
      <c r="Q35" s="106">
        <f t="shared" si="13"/>
        <v>1.0699300699300698</v>
      </c>
    </row>
    <row r="36" spans="1:17" ht="12.75" customHeight="1">
      <c r="A36" s="108">
        <v>20.75</v>
      </c>
      <c r="B36" s="108"/>
      <c r="C36" s="110">
        <f t="shared" si="0"/>
        <v>0.02275132275132275</v>
      </c>
      <c r="D36" s="109">
        <f t="shared" si="1"/>
        <v>0.02205128205128205</v>
      </c>
      <c r="E36" s="113">
        <f t="shared" si="2"/>
        <v>0.050238095238095234</v>
      </c>
      <c r="F36" s="109">
        <f t="shared" si="3"/>
        <v>0.048622722400857445</v>
      </c>
      <c r="G36" s="112">
        <f t="shared" si="4"/>
        <v>0.107614768683274</v>
      </c>
      <c r="H36" s="111">
        <f t="shared" si="5"/>
        <v>0.10391666666666666</v>
      </c>
      <c r="I36" s="103"/>
      <c r="J36" s="104">
        <f t="shared" si="6"/>
        <v>0.8826001681143179</v>
      </c>
      <c r="K36" s="105">
        <f t="shared" si="7"/>
        <v>0.9106192210703279</v>
      </c>
      <c r="L36" s="104">
        <f t="shared" si="8"/>
        <v>0.8433734939759037</v>
      </c>
      <c r="M36" s="105">
        <f t="shared" si="9"/>
        <v>0.8713925469319138</v>
      </c>
      <c r="N36" s="104">
        <f t="shared" si="10"/>
        <v>0.7873353880638835</v>
      </c>
      <c r="O36" s="105">
        <f t="shared" si="11"/>
        <v>0.8153544410198936</v>
      </c>
      <c r="P36" s="106">
        <f t="shared" si="12"/>
        <v>1.045016077170418</v>
      </c>
      <c r="Q36" s="106">
        <f t="shared" si="13"/>
        <v>1.0687285223367697</v>
      </c>
    </row>
    <row r="37" spans="1:17" ht="12.75" customHeight="1">
      <c r="A37" s="108">
        <v>21</v>
      </c>
      <c r="B37" s="108"/>
      <c r="C37" s="110">
        <f t="shared" si="0"/>
        <v>0.022395833333333334</v>
      </c>
      <c r="D37" s="109">
        <f t="shared" si="1"/>
        <v>0.021717171717171715</v>
      </c>
      <c r="E37" s="113">
        <f t="shared" si="2"/>
        <v>0.04941721132897603</v>
      </c>
      <c r="F37" s="109">
        <f t="shared" si="3"/>
        <v>0.047853375527426155</v>
      </c>
      <c r="G37" s="112">
        <f t="shared" si="4"/>
        <v>0.1057333916083916</v>
      </c>
      <c r="H37" s="111">
        <f t="shared" si="5"/>
        <v>0.10216131756756756</v>
      </c>
      <c r="I37" s="103"/>
      <c r="J37" s="104">
        <f t="shared" si="6"/>
        <v>0.8859357696567</v>
      </c>
      <c r="K37" s="105">
        <f t="shared" si="7"/>
        <v>0.9136212624584719</v>
      </c>
      <c r="L37" s="104">
        <f t="shared" si="8"/>
        <v>0.8471760797342194</v>
      </c>
      <c r="M37" s="105">
        <f t="shared" si="9"/>
        <v>0.8748615725359913</v>
      </c>
      <c r="N37" s="104">
        <f t="shared" si="10"/>
        <v>0.7918050941306757</v>
      </c>
      <c r="O37" s="105">
        <f t="shared" si="11"/>
        <v>0.8194905869324475</v>
      </c>
      <c r="P37" s="106">
        <f t="shared" si="12"/>
        <v>1.0443037974683544</v>
      </c>
      <c r="Q37" s="106">
        <f t="shared" si="13"/>
        <v>1.0675675675675675</v>
      </c>
    </row>
    <row r="38" spans="1:17" ht="12.75" customHeight="1">
      <c r="A38" s="108">
        <v>21.25</v>
      </c>
      <c r="B38" s="108"/>
      <c r="C38" s="110">
        <f t="shared" si="0"/>
        <v>0.02205128205128205</v>
      </c>
      <c r="D38" s="109">
        <f t="shared" si="1"/>
        <v>0.021393034825870644</v>
      </c>
      <c r="E38" s="113">
        <f t="shared" si="2"/>
        <v>0.048622722400857445</v>
      </c>
      <c r="F38" s="109">
        <f t="shared" si="3"/>
        <v>0.0471079958463136</v>
      </c>
      <c r="G38" s="112">
        <f t="shared" si="4"/>
        <v>0.10391666666666666</v>
      </c>
      <c r="H38" s="111">
        <f t="shared" si="5"/>
        <v>0.1004642857142857</v>
      </c>
      <c r="I38" s="103"/>
      <c r="J38" s="104">
        <f t="shared" si="6"/>
        <v>0.8891928864569085</v>
      </c>
      <c r="K38" s="105">
        <f t="shared" si="7"/>
        <v>0.9165526675786596</v>
      </c>
      <c r="L38" s="104">
        <f t="shared" si="8"/>
        <v>0.850889192886457</v>
      </c>
      <c r="M38" s="105">
        <f t="shared" si="9"/>
        <v>0.8782489740082081</v>
      </c>
      <c r="N38" s="104">
        <f t="shared" si="10"/>
        <v>0.796169630642955</v>
      </c>
      <c r="O38" s="105">
        <f t="shared" si="11"/>
        <v>0.8235294117647061</v>
      </c>
      <c r="P38" s="106">
        <f t="shared" si="12"/>
        <v>1.043613707165109</v>
      </c>
      <c r="Q38" s="106">
        <f t="shared" si="13"/>
        <v>1.0664451827242525</v>
      </c>
    </row>
    <row r="39" spans="1:17" ht="12.75" customHeight="1">
      <c r="A39" s="108">
        <v>21.5</v>
      </c>
      <c r="B39" s="108"/>
      <c r="C39" s="110">
        <f t="shared" si="0"/>
        <v>0.021717171717171715</v>
      </c>
      <c r="D39" s="109">
        <f t="shared" si="1"/>
        <v>0.021078431372549018</v>
      </c>
      <c r="E39" s="113">
        <f t="shared" si="2"/>
        <v>0.047853375527426155</v>
      </c>
      <c r="F39" s="109">
        <f t="shared" si="3"/>
        <v>0.046385480572597136</v>
      </c>
      <c r="G39" s="112">
        <f t="shared" si="4"/>
        <v>0.10216131756756756</v>
      </c>
      <c r="H39" s="111">
        <f t="shared" si="5"/>
        <v>0.09882271241830064</v>
      </c>
      <c r="I39" s="103"/>
      <c r="J39" s="104">
        <f t="shared" si="6"/>
        <v>0.8923742563547864</v>
      </c>
      <c r="K39" s="105">
        <f t="shared" si="7"/>
        <v>0.9194159004867496</v>
      </c>
      <c r="L39" s="104">
        <f t="shared" si="8"/>
        <v>0.854515954570038</v>
      </c>
      <c r="M39" s="105">
        <f t="shared" si="9"/>
        <v>0.8815575987020012</v>
      </c>
      <c r="N39" s="104">
        <f t="shared" si="10"/>
        <v>0.8004326663061115</v>
      </c>
      <c r="O39" s="105">
        <f t="shared" si="11"/>
        <v>0.8274743104380748</v>
      </c>
      <c r="P39" s="106">
        <f t="shared" si="12"/>
        <v>1.0429447852760734</v>
      </c>
      <c r="Q39" s="106">
        <f t="shared" si="13"/>
        <v>1.065359477124183</v>
      </c>
    </row>
    <row r="40" spans="1:17" ht="12.75" customHeight="1">
      <c r="A40" s="108">
        <v>21.75</v>
      </c>
      <c r="B40" s="108"/>
      <c r="C40" s="110">
        <f t="shared" si="0"/>
        <v>0.021393034825870644</v>
      </c>
      <c r="D40" s="109">
        <f t="shared" si="1"/>
        <v>0.02077294685990338</v>
      </c>
      <c r="E40" s="113">
        <f t="shared" si="2"/>
        <v>0.0471079958463136</v>
      </c>
      <c r="F40" s="109">
        <f t="shared" si="3"/>
        <v>0.04568479355488419</v>
      </c>
      <c r="G40" s="112">
        <f t="shared" si="4"/>
        <v>0.1004642857142857</v>
      </c>
      <c r="H40" s="111">
        <f t="shared" si="5"/>
        <v>0.09723392282958199</v>
      </c>
      <c r="I40" s="103"/>
      <c r="J40" s="104">
        <f t="shared" si="6"/>
        <v>0.8954824913124835</v>
      </c>
      <c r="K40" s="105">
        <f t="shared" si="7"/>
        <v>0.9222133119486768</v>
      </c>
      <c r="L40" s="104">
        <f t="shared" si="8"/>
        <v>0.8580593424218125</v>
      </c>
      <c r="M40" s="105">
        <f t="shared" si="9"/>
        <v>0.8847901630580058</v>
      </c>
      <c r="N40" s="104">
        <f t="shared" si="10"/>
        <v>0.8045977011494255</v>
      </c>
      <c r="O40" s="105">
        <f t="shared" si="11"/>
        <v>0.831328521785619</v>
      </c>
      <c r="P40" s="106">
        <f t="shared" si="12"/>
        <v>1.042296072507553</v>
      </c>
      <c r="Q40" s="106">
        <f t="shared" si="13"/>
        <v>1.0643086816720255</v>
      </c>
    </row>
    <row r="41" spans="1:17" ht="12.75" customHeight="1">
      <c r="A41" s="108">
        <v>22</v>
      </c>
      <c r="B41" s="108"/>
      <c r="C41" s="110">
        <f t="shared" si="0"/>
        <v>0.021078431372549018</v>
      </c>
      <c r="D41" s="109">
        <f t="shared" si="1"/>
        <v>0.020476190476190474</v>
      </c>
      <c r="E41" s="113">
        <f t="shared" si="2"/>
        <v>0.046385480572597136</v>
      </c>
      <c r="F41" s="109">
        <f t="shared" si="3"/>
        <v>0.04500496031746031</v>
      </c>
      <c r="G41" s="112">
        <f t="shared" si="4"/>
        <v>0.09882271241830064</v>
      </c>
      <c r="H41" s="111">
        <f t="shared" si="5"/>
        <v>0.09569541139240506</v>
      </c>
      <c r="I41" s="103"/>
      <c r="J41" s="104">
        <f t="shared" si="6"/>
        <v>0.8985200845665962</v>
      </c>
      <c r="K41" s="105">
        <f t="shared" si="7"/>
        <v>0.9249471458773784</v>
      </c>
      <c r="L41" s="104">
        <f t="shared" si="8"/>
        <v>0.8615221987315012</v>
      </c>
      <c r="M41" s="105">
        <f t="shared" si="9"/>
        <v>0.8879492600422835</v>
      </c>
      <c r="N41" s="104">
        <f t="shared" si="10"/>
        <v>0.8086680761099366</v>
      </c>
      <c r="O41" s="105">
        <f t="shared" si="11"/>
        <v>0.8350951374207187</v>
      </c>
      <c r="P41" s="106">
        <f t="shared" si="12"/>
        <v>1.0416666666666663</v>
      </c>
      <c r="Q41" s="106">
        <f t="shared" si="13"/>
        <v>1.0632911392405067</v>
      </c>
    </row>
    <row r="42" spans="1:17" ht="12.75" customHeight="1">
      <c r="A42" s="108">
        <v>22.25</v>
      </c>
      <c r="B42" s="108"/>
      <c r="C42" s="110">
        <f t="shared" si="0"/>
        <v>0.02077294685990338</v>
      </c>
      <c r="D42" s="109">
        <f t="shared" si="1"/>
        <v>0.020187793427230045</v>
      </c>
      <c r="E42" s="113">
        <f t="shared" si="2"/>
        <v>0.04568479355488419</v>
      </c>
      <c r="F42" s="109">
        <f t="shared" si="3"/>
        <v>0.04434506353861192</v>
      </c>
      <c r="G42" s="112">
        <f t="shared" si="4"/>
        <v>0.09723392282958199</v>
      </c>
      <c r="H42" s="111">
        <f t="shared" si="5"/>
        <v>0.09420482866043613</v>
      </c>
      <c r="I42" s="103"/>
      <c r="J42" s="104">
        <f t="shared" si="6"/>
        <v>0.9014894172981447</v>
      </c>
      <c r="K42" s="105">
        <f t="shared" si="7"/>
        <v>0.9276195453357722</v>
      </c>
      <c r="L42" s="104">
        <f t="shared" si="8"/>
        <v>0.8649072380454664</v>
      </c>
      <c r="M42" s="105">
        <f t="shared" si="9"/>
        <v>0.8910373660830939</v>
      </c>
      <c r="N42" s="104">
        <f t="shared" si="10"/>
        <v>0.8126469819702118</v>
      </c>
      <c r="O42" s="105">
        <f t="shared" si="11"/>
        <v>0.838777110007839</v>
      </c>
      <c r="P42" s="106">
        <f t="shared" si="12"/>
        <v>1.0410557184750733</v>
      </c>
      <c r="Q42" s="106">
        <f t="shared" si="13"/>
        <v>1.0623052959501558</v>
      </c>
    </row>
    <row r="43" spans="1:17" ht="12.75" customHeight="1">
      <c r="A43" s="108">
        <v>22.5</v>
      </c>
      <c r="B43" s="108"/>
      <c r="C43" s="110">
        <f t="shared" si="0"/>
        <v>0.020476190476190474</v>
      </c>
      <c r="D43" s="109">
        <f t="shared" si="1"/>
        <v>0.019907407407407405</v>
      </c>
      <c r="E43" s="113">
        <f t="shared" si="2"/>
        <v>0.04500496031746031</v>
      </c>
      <c r="F43" s="109">
        <f t="shared" si="3"/>
        <v>0.04370423892100193</v>
      </c>
      <c r="G43" s="112">
        <f t="shared" si="4"/>
        <v>0.09569541139240506</v>
      </c>
      <c r="H43" s="111">
        <f t="shared" si="5"/>
        <v>0.09275996932515336</v>
      </c>
      <c r="I43" s="103"/>
      <c r="J43" s="104">
        <f t="shared" si="6"/>
        <v>0.9043927648578811</v>
      </c>
      <c r="K43" s="105">
        <f t="shared" si="7"/>
        <v>0.9302325581395349</v>
      </c>
      <c r="L43" s="104">
        <f t="shared" si="8"/>
        <v>0.868217054263566</v>
      </c>
      <c r="M43" s="105">
        <f t="shared" si="9"/>
        <v>0.8940568475452196</v>
      </c>
      <c r="N43" s="104">
        <f t="shared" si="10"/>
        <v>0.8165374677002584</v>
      </c>
      <c r="O43" s="105">
        <f t="shared" si="11"/>
        <v>0.8423772609819122</v>
      </c>
      <c r="P43" s="106">
        <f t="shared" si="12"/>
        <v>1.0404624277456647</v>
      </c>
      <c r="Q43" s="106">
        <f t="shared" si="13"/>
        <v>1.0613496932515336</v>
      </c>
    </row>
    <row r="44" spans="1:17" ht="12.75" customHeight="1">
      <c r="A44" s="108">
        <v>22.75</v>
      </c>
      <c r="B44" s="108"/>
      <c r="C44" s="110">
        <f t="shared" si="0"/>
        <v>0.020187793427230045</v>
      </c>
      <c r="D44" s="109">
        <f t="shared" si="1"/>
        <v>0.019634703196347032</v>
      </c>
      <c r="E44" s="113">
        <f t="shared" si="2"/>
        <v>0.04434506353861192</v>
      </c>
      <c r="F44" s="109">
        <f t="shared" si="3"/>
        <v>0.04308167141500475</v>
      </c>
      <c r="G44" s="112">
        <f t="shared" si="4"/>
        <v>0.09420482866043613</v>
      </c>
      <c r="H44" s="111">
        <f t="shared" si="5"/>
        <v>0.09135876132930512</v>
      </c>
      <c r="I44" s="103"/>
      <c r="J44" s="104">
        <f t="shared" si="6"/>
        <v>0.9072323025811398</v>
      </c>
      <c r="K44" s="105">
        <f t="shared" si="7"/>
        <v>0.9327881420904677</v>
      </c>
      <c r="L44" s="104">
        <f t="shared" si="8"/>
        <v>0.8714541272680808</v>
      </c>
      <c r="M44" s="105">
        <f t="shared" si="9"/>
        <v>0.8970099667774086</v>
      </c>
      <c r="N44" s="104">
        <f t="shared" si="10"/>
        <v>0.8203424482494249</v>
      </c>
      <c r="O44" s="105">
        <f t="shared" si="11"/>
        <v>0.845898287758753</v>
      </c>
      <c r="P44" s="106">
        <f t="shared" si="12"/>
        <v>1.03988603988604</v>
      </c>
      <c r="Q44" s="106">
        <f t="shared" si="13"/>
        <v>1.0604229607250755</v>
      </c>
    </row>
    <row r="45" spans="1:17" ht="12.75" customHeight="1" thickBot="1">
      <c r="A45" s="114">
        <v>23</v>
      </c>
      <c r="B45" s="114"/>
      <c r="C45" s="115">
        <f t="shared" si="0"/>
        <v>0.019907407407407405</v>
      </c>
      <c r="D45" s="116">
        <f t="shared" si="1"/>
        <v>0.01936936936936937</v>
      </c>
      <c r="E45" s="117">
        <f t="shared" si="2"/>
        <v>0.04370423892100193</v>
      </c>
      <c r="F45" s="116">
        <f t="shared" si="3"/>
        <v>0.04247659176029962</v>
      </c>
      <c r="G45" s="118">
        <f t="shared" si="4"/>
        <v>0.09275996932515336</v>
      </c>
      <c r="H45" s="119">
        <f t="shared" si="5"/>
        <v>0.08999925595238094</v>
      </c>
      <c r="I45" s="120"/>
      <c r="J45" s="121">
        <f t="shared" si="6"/>
        <v>0.9100101112234582</v>
      </c>
      <c r="K45" s="122">
        <f t="shared" si="7"/>
        <v>0.9352881698685542</v>
      </c>
      <c r="L45" s="121">
        <f t="shared" si="8"/>
        <v>0.8746208291203237</v>
      </c>
      <c r="M45" s="122">
        <f t="shared" si="9"/>
        <v>0.8998988877654197</v>
      </c>
      <c r="N45" s="121">
        <f t="shared" si="10"/>
        <v>0.8240647118301316</v>
      </c>
      <c r="O45" s="122">
        <f t="shared" si="11"/>
        <v>0.8493427704752275</v>
      </c>
      <c r="P45" s="106">
        <f t="shared" si="12"/>
        <v>1.0393258426966292</v>
      </c>
      <c r="Q45" s="106">
        <f t="shared" si="13"/>
        <v>1.0595238095238095</v>
      </c>
    </row>
  </sheetData>
  <sheetProtection selectLockedCells="1" selectUnlockedCells="1"/>
  <mergeCells count="7">
    <mergeCell ref="A1:O1"/>
    <mergeCell ref="C2:D2"/>
    <mergeCell ref="E2:F2"/>
    <mergeCell ref="G2:H2"/>
    <mergeCell ref="J2:K2"/>
    <mergeCell ref="L2:M2"/>
    <mergeCell ref="N2:O2"/>
  </mergeCells>
  <printOptions/>
  <pageMargins left="0.5118055555555555" right="0.5118055555555555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L13" sqref="L13"/>
    </sheetView>
  </sheetViews>
  <sheetFormatPr defaultColWidth="11.00390625" defaultRowHeight="12.75"/>
  <sheetData>
    <row r="1" spans="1:11" ht="15.75">
      <c r="A1" s="1" t="s">
        <v>0</v>
      </c>
      <c r="B1" s="2" t="s">
        <v>1</v>
      </c>
      <c r="C1" s="3">
        <v>12</v>
      </c>
      <c r="D1" s="4" t="s">
        <v>2</v>
      </c>
      <c r="E1" s="1" t="s">
        <v>3</v>
      </c>
      <c r="F1" s="2" t="s">
        <v>4</v>
      </c>
      <c r="G1" s="5">
        <v>164</v>
      </c>
      <c r="H1" s="2" t="s">
        <v>5</v>
      </c>
      <c r="I1" s="5">
        <v>36</v>
      </c>
      <c r="J1" s="6"/>
      <c r="K1" s="6"/>
    </row>
    <row r="2" spans="1:11" ht="15.75">
      <c r="A2" s="6"/>
      <c r="B2" s="7"/>
      <c r="C2" s="8"/>
      <c r="D2" s="9"/>
      <c r="E2" s="6"/>
      <c r="F2" s="6"/>
      <c r="G2" s="6"/>
      <c r="H2" s="6"/>
      <c r="I2" s="6"/>
      <c r="J2" s="6"/>
      <c r="K2" s="6"/>
    </row>
    <row r="3" spans="2:7" ht="12.75">
      <c r="B3" s="10" t="s">
        <v>6</v>
      </c>
      <c r="C3" s="11" t="s">
        <v>7</v>
      </c>
      <c r="D3" s="11" t="s">
        <v>8</v>
      </c>
      <c r="E3" s="12" t="s">
        <v>9</v>
      </c>
      <c r="F3" s="13" t="s">
        <v>10</v>
      </c>
      <c r="G3" s="14" t="s">
        <v>11</v>
      </c>
    </row>
    <row r="4" spans="1:10" ht="15" customHeight="1">
      <c r="A4" s="132" t="s">
        <v>12</v>
      </c>
      <c r="B4" s="15" t="s">
        <v>13</v>
      </c>
      <c r="C4" s="16">
        <v>50</v>
      </c>
      <c r="D4" s="16">
        <f aca="true" t="shared" si="0" ref="D4:D14">$C$1*$C4/100</f>
        <v>6</v>
      </c>
      <c r="E4" s="17">
        <f aca="true" t="shared" si="1" ref="E4:E14">((1000*0.04167)/($C$1*10*$C4))</f>
        <v>0.006945000000000001</v>
      </c>
      <c r="F4" s="17">
        <f aca="true" t="shared" si="2" ref="F4:F14">((100*0.04167)/($C$1*10*$C4))</f>
        <v>0.0006945</v>
      </c>
      <c r="G4" s="16">
        <f>((G1-I1)*C4/100)+I1</f>
        <v>100</v>
      </c>
      <c r="J4" s="18"/>
    </row>
    <row r="5" spans="1:10" ht="15">
      <c r="A5" s="132"/>
      <c r="B5" s="133">
        <v>1</v>
      </c>
      <c r="C5" s="16">
        <v>60</v>
      </c>
      <c r="D5" s="16">
        <f t="shared" si="0"/>
        <v>7.2</v>
      </c>
      <c r="E5" s="17">
        <f t="shared" si="1"/>
        <v>0.0057875</v>
      </c>
      <c r="F5" s="17">
        <f t="shared" si="2"/>
        <v>0.00057875</v>
      </c>
      <c r="G5" s="16">
        <f>((G1-I1)*C5/100)+I1</f>
        <v>112.8</v>
      </c>
      <c r="H5" s="18"/>
      <c r="J5" s="18"/>
    </row>
    <row r="6" spans="1:12" ht="15">
      <c r="A6" s="132"/>
      <c r="B6" s="133"/>
      <c r="C6" s="16">
        <v>65</v>
      </c>
      <c r="D6" s="16">
        <f t="shared" si="0"/>
        <v>7.8</v>
      </c>
      <c r="E6" s="17">
        <f t="shared" si="1"/>
        <v>0.005342307692307692</v>
      </c>
      <c r="F6" s="17">
        <f t="shared" si="2"/>
        <v>0.0005342307692307692</v>
      </c>
      <c r="G6" s="16">
        <f>((G1-I1)*C6/100)+I1</f>
        <v>119.2</v>
      </c>
      <c r="H6" s="18"/>
      <c r="J6" s="18"/>
      <c r="L6" s="19"/>
    </row>
    <row r="7" spans="1:10" ht="15">
      <c r="A7" s="132"/>
      <c r="B7" s="134">
        <v>2</v>
      </c>
      <c r="C7" s="16">
        <v>70</v>
      </c>
      <c r="D7" s="16">
        <f t="shared" si="0"/>
        <v>8.4</v>
      </c>
      <c r="E7" s="17">
        <f t="shared" si="1"/>
        <v>0.004960714285714286</v>
      </c>
      <c r="F7" s="17">
        <f t="shared" si="2"/>
        <v>0.0004960714285714285</v>
      </c>
      <c r="G7" s="16">
        <f>((G1-I1)*C7/100)+I1</f>
        <v>125.6</v>
      </c>
      <c r="H7" s="18"/>
      <c r="J7" s="18"/>
    </row>
    <row r="8" spans="1:8" ht="15">
      <c r="A8" s="132"/>
      <c r="B8" s="134"/>
      <c r="C8" s="16">
        <v>75</v>
      </c>
      <c r="D8" s="16">
        <f t="shared" si="0"/>
        <v>9</v>
      </c>
      <c r="E8" s="17">
        <f t="shared" si="1"/>
        <v>0.0046300000000000004</v>
      </c>
      <c r="F8" s="17">
        <f t="shared" si="2"/>
        <v>0.000463</v>
      </c>
      <c r="G8" s="16">
        <f>((G1-I1)*C8/100)+I1</f>
        <v>132</v>
      </c>
      <c r="H8" s="18"/>
    </row>
    <row r="9" spans="1:8" ht="15" customHeight="1">
      <c r="A9" s="132" t="s">
        <v>14</v>
      </c>
      <c r="B9" s="20" t="s">
        <v>15</v>
      </c>
      <c r="C9" s="16">
        <v>80</v>
      </c>
      <c r="D9" s="16">
        <f t="shared" si="0"/>
        <v>9.6</v>
      </c>
      <c r="E9" s="17">
        <f t="shared" si="1"/>
        <v>0.004340625</v>
      </c>
      <c r="F9" s="17">
        <f t="shared" si="2"/>
        <v>0.0004340625</v>
      </c>
      <c r="G9" s="16">
        <f>((G1-I1)*C9/100)+I1</f>
        <v>138.4</v>
      </c>
      <c r="H9" s="18"/>
    </row>
    <row r="10" spans="1:7" ht="15" customHeight="1">
      <c r="A10" s="132"/>
      <c r="B10" s="21" t="s">
        <v>16</v>
      </c>
      <c r="C10" s="16">
        <v>87</v>
      </c>
      <c r="D10" s="16">
        <f t="shared" si="0"/>
        <v>10.44</v>
      </c>
      <c r="E10" s="17">
        <f t="shared" si="1"/>
        <v>0.003991379310344828</v>
      </c>
      <c r="F10" s="17">
        <f t="shared" si="2"/>
        <v>0.00039913793103448273</v>
      </c>
      <c r="G10" s="16">
        <f>((G1-I1)*C10/100)+I1</f>
        <v>147.36</v>
      </c>
    </row>
    <row r="11" spans="1:7" ht="15">
      <c r="A11" s="132"/>
      <c r="B11" s="22" t="s">
        <v>17</v>
      </c>
      <c r="C11" s="16">
        <v>90</v>
      </c>
      <c r="D11" s="16">
        <f t="shared" si="0"/>
        <v>10.8</v>
      </c>
      <c r="E11" s="17">
        <f t="shared" si="1"/>
        <v>0.0038583333333333334</v>
      </c>
      <c r="F11" s="17">
        <f t="shared" si="2"/>
        <v>0.0003858333333333333</v>
      </c>
      <c r="G11" s="16">
        <f>((G1-I1)*C11/100)+I1</f>
        <v>151.2</v>
      </c>
    </row>
    <row r="12" spans="1:9" ht="15">
      <c r="A12" s="128" t="s">
        <v>1</v>
      </c>
      <c r="B12" s="23" t="s">
        <v>18</v>
      </c>
      <c r="C12" s="16">
        <v>95</v>
      </c>
      <c r="D12" s="16">
        <f t="shared" si="0"/>
        <v>11.4</v>
      </c>
      <c r="E12" s="17">
        <f t="shared" si="1"/>
        <v>0.003655263157894737</v>
      </c>
      <c r="F12" s="17">
        <f t="shared" si="2"/>
        <v>0.00036552631578947364</v>
      </c>
      <c r="G12" s="16">
        <f>((G1-I1)*C12/100)+I1</f>
        <v>157.6</v>
      </c>
      <c r="I12" s="24"/>
    </row>
    <row r="13" spans="1:10" ht="15">
      <c r="A13" s="128"/>
      <c r="B13" s="23" t="s">
        <v>19</v>
      </c>
      <c r="C13" s="16">
        <v>100</v>
      </c>
      <c r="D13" s="16">
        <f t="shared" si="0"/>
        <v>12</v>
      </c>
      <c r="E13" s="17">
        <f t="shared" si="1"/>
        <v>0.0034725000000000003</v>
      </c>
      <c r="F13" s="17">
        <f t="shared" si="2"/>
        <v>0.00034725</v>
      </c>
      <c r="G13" s="16">
        <f>((G1-I1)*C13/100)+I1</f>
        <v>164</v>
      </c>
      <c r="I13" s="17"/>
      <c r="J13" s="18"/>
    </row>
    <row r="14" spans="1:11" ht="15">
      <c r="A14" s="128"/>
      <c r="B14" s="23" t="s">
        <v>20</v>
      </c>
      <c r="C14" s="16">
        <v>105</v>
      </c>
      <c r="D14" s="16">
        <f t="shared" si="0"/>
        <v>12.6</v>
      </c>
      <c r="E14" s="17">
        <f t="shared" si="1"/>
        <v>0.0033071428571428575</v>
      </c>
      <c r="F14" s="17">
        <f t="shared" si="2"/>
        <v>0.0003307142857142857</v>
      </c>
      <c r="G14" s="16" t="s">
        <v>21</v>
      </c>
      <c r="K14" s="25"/>
    </row>
    <row r="16" spans="1:15" ht="15.75">
      <c r="A16" s="6"/>
      <c r="B16" s="129" t="s">
        <v>22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</row>
    <row r="17" spans="1:15" ht="15.75">
      <c r="A17" s="26" t="s">
        <v>23</v>
      </c>
      <c r="B17" s="130" t="s">
        <v>24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15.75">
      <c r="A18" s="27" t="s">
        <v>25</v>
      </c>
      <c r="B18" s="28">
        <v>100</v>
      </c>
      <c r="C18" s="28">
        <v>200</v>
      </c>
      <c r="D18" s="28">
        <v>300</v>
      </c>
      <c r="E18" s="28">
        <v>400</v>
      </c>
      <c r="F18" s="28">
        <v>500</v>
      </c>
      <c r="G18" s="28">
        <v>600</v>
      </c>
      <c r="H18" s="28">
        <v>800</v>
      </c>
      <c r="I18" s="28">
        <v>1000</v>
      </c>
      <c r="J18" s="28">
        <v>1200</v>
      </c>
      <c r="K18" s="28">
        <v>2000</v>
      </c>
      <c r="L18" s="29">
        <v>3000</v>
      </c>
      <c r="M18" s="28">
        <v>4000</v>
      </c>
      <c r="N18" s="29">
        <v>5000</v>
      </c>
      <c r="O18" s="28">
        <v>10000</v>
      </c>
    </row>
    <row r="19" spans="1:15" ht="15.75">
      <c r="A19" s="30">
        <v>70</v>
      </c>
      <c r="B19" s="17">
        <f aca="true" t="shared" si="3" ref="B19:B26">((B$18*0.04167)/($C$1*10*$A19))</f>
        <v>0.0004960714285714285</v>
      </c>
      <c r="C19" s="17">
        <f aca="true" t="shared" si="4" ref="C19:C26">((C$18*0.04167)/($C$1*10*$A19))</f>
        <v>0.000992142857142857</v>
      </c>
      <c r="D19" s="17">
        <f aca="true" t="shared" si="5" ref="D19:D26">((D$18*0.04167)/($C$1*10*$A19))</f>
        <v>0.0014882142857142856</v>
      </c>
      <c r="E19" s="17">
        <f aca="true" t="shared" si="6" ref="E19:E26">((E$18*0.04167)/($C$1*10*$A19))</f>
        <v>0.001984285714285714</v>
      </c>
      <c r="F19" s="17">
        <f aca="true" t="shared" si="7" ref="F19:F26">((F$18*0.04167)/($C$1*10*$A19))</f>
        <v>0.002480357142857143</v>
      </c>
      <c r="G19" s="17">
        <f aca="true" t="shared" si="8" ref="G19:G26">((G$18*0.04167)/($C$1*10*$A19))</f>
        <v>0.0029764285714285713</v>
      </c>
      <c r="H19" s="17">
        <f aca="true" t="shared" si="9" ref="H19:H26">((H$18*0.04167)/($C$1*10*$A19))</f>
        <v>0.003968571428571428</v>
      </c>
      <c r="I19" s="17">
        <f aca="true" t="shared" si="10" ref="I19:I26">((I$18*0.04167)/($C$1*10*$A19))</f>
        <v>0.004960714285714286</v>
      </c>
      <c r="J19" s="17">
        <f aca="true" t="shared" si="11" ref="J19:J26">((J$18*0.04167)/($C$1*10*$A19))</f>
        <v>0.0059528571428571425</v>
      </c>
      <c r="K19" s="17">
        <f aca="true" t="shared" si="12" ref="K19:K26">((K$18*0.04167)/($C$1*10*$A19))</f>
        <v>0.009921428571428572</v>
      </c>
      <c r="L19" s="17">
        <f aca="true" t="shared" si="13" ref="L19:L26">((L$18*0.04167)/($C$1*10*$A19))</f>
        <v>0.014882142857142856</v>
      </c>
      <c r="M19" s="17">
        <f aca="true" t="shared" si="14" ref="M19:M26">((M$18*0.04167)/($C$1*10*$A19))</f>
        <v>0.019842857142857145</v>
      </c>
      <c r="N19" s="17">
        <f aca="true" t="shared" si="15" ref="N19:N26">((N$18*0.04167)/($C$1*10*$A19))</f>
        <v>0.02480357142857143</v>
      </c>
      <c r="O19" s="17">
        <f aca="true" t="shared" si="16" ref="O19:O26">((O$18*0.04167)/($C$1*10*$A19))</f>
        <v>0.04960714285714286</v>
      </c>
    </row>
    <row r="20" spans="1:15" ht="15.75">
      <c r="A20" s="30">
        <v>85</v>
      </c>
      <c r="B20" s="17">
        <f t="shared" si="3"/>
        <v>0.00040852941176470586</v>
      </c>
      <c r="C20" s="17">
        <f t="shared" si="4"/>
        <v>0.0008170588235294117</v>
      </c>
      <c r="D20" s="17">
        <f t="shared" si="5"/>
        <v>0.0012255882352941176</v>
      </c>
      <c r="E20" s="17">
        <f t="shared" si="6"/>
        <v>0.0016341176470588234</v>
      </c>
      <c r="F20" s="17">
        <f t="shared" si="7"/>
        <v>0.0020426470588235297</v>
      </c>
      <c r="G20" s="17">
        <f t="shared" si="8"/>
        <v>0.0024511764705882353</v>
      </c>
      <c r="H20" s="17">
        <f t="shared" si="9"/>
        <v>0.003268235294117647</v>
      </c>
      <c r="I20" s="17">
        <f t="shared" si="10"/>
        <v>0.004085294117647059</v>
      </c>
      <c r="J20" s="17">
        <f t="shared" si="11"/>
        <v>0.0049023529411764705</v>
      </c>
      <c r="K20" s="17">
        <f t="shared" si="12"/>
        <v>0.008170588235294119</v>
      </c>
      <c r="L20" s="17">
        <f t="shared" si="13"/>
        <v>0.012255882352941175</v>
      </c>
      <c r="M20" s="17">
        <f t="shared" si="14"/>
        <v>0.016341176470588237</v>
      </c>
      <c r="N20" s="17">
        <f t="shared" si="15"/>
        <v>0.020426470588235292</v>
      </c>
      <c r="O20" s="17">
        <f t="shared" si="16"/>
        <v>0.040852941176470585</v>
      </c>
    </row>
    <row r="21" spans="1:15" ht="15.75">
      <c r="A21" s="30">
        <v>87</v>
      </c>
      <c r="B21" s="17">
        <f t="shared" si="3"/>
        <v>0.00039913793103448273</v>
      </c>
      <c r="C21" s="17">
        <f t="shared" si="4"/>
        <v>0.0007982758620689655</v>
      </c>
      <c r="D21" s="17">
        <f t="shared" si="5"/>
        <v>0.0011974137931034482</v>
      </c>
      <c r="E21" s="17">
        <f t="shared" si="6"/>
        <v>0.001596551724137931</v>
      </c>
      <c r="F21" s="17">
        <f t="shared" si="7"/>
        <v>0.001995689655172414</v>
      </c>
      <c r="G21" s="17">
        <f t="shared" si="8"/>
        <v>0.0023948275862068964</v>
      </c>
      <c r="H21" s="17">
        <f t="shared" si="9"/>
        <v>0.003193103448275862</v>
      </c>
      <c r="I21" s="17">
        <f t="shared" si="10"/>
        <v>0.003991379310344828</v>
      </c>
      <c r="J21" s="17">
        <f t="shared" si="11"/>
        <v>0.004789655172413793</v>
      </c>
      <c r="K21" s="17">
        <f t="shared" si="12"/>
        <v>0.007982758620689655</v>
      </c>
      <c r="L21" s="17">
        <f t="shared" si="13"/>
        <v>0.011974137931034481</v>
      </c>
      <c r="M21" s="17">
        <f t="shared" si="14"/>
        <v>0.01596551724137931</v>
      </c>
      <c r="N21" s="17">
        <f t="shared" si="15"/>
        <v>0.019956896551724137</v>
      </c>
      <c r="O21" s="17">
        <f t="shared" si="16"/>
        <v>0.039913793103448274</v>
      </c>
    </row>
    <row r="22" spans="1:15" ht="15.75">
      <c r="A22" s="30">
        <v>90</v>
      </c>
      <c r="B22" s="17">
        <f t="shared" si="3"/>
        <v>0.0003858333333333333</v>
      </c>
      <c r="C22" s="17">
        <f t="shared" si="4"/>
        <v>0.0007716666666666666</v>
      </c>
      <c r="D22" s="17">
        <f t="shared" si="5"/>
        <v>0.0011575</v>
      </c>
      <c r="E22" s="17">
        <f t="shared" si="6"/>
        <v>0.0015433333333333332</v>
      </c>
      <c r="F22" s="17">
        <f t="shared" si="7"/>
        <v>0.0019291666666666667</v>
      </c>
      <c r="G22" s="17">
        <f t="shared" si="8"/>
        <v>0.002315</v>
      </c>
      <c r="H22" s="123">
        <f t="shared" si="9"/>
        <v>0.0030866666666666664</v>
      </c>
      <c r="I22" s="17">
        <f t="shared" si="10"/>
        <v>0.0038583333333333334</v>
      </c>
      <c r="J22" s="17">
        <f t="shared" si="11"/>
        <v>0.00463</v>
      </c>
      <c r="K22" s="17">
        <f t="shared" si="12"/>
        <v>0.007716666666666667</v>
      </c>
      <c r="L22" s="17">
        <f t="shared" si="13"/>
        <v>0.011574999999999998</v>
      </c>
      <c r="M22" s="17">
        <f t="shared" si="14"/>
        <v>0.015433333333333334</v>
      </c>
      <c r="N22" s="17">
        <f t="shared" si="15"/>
        <v>0.019291666666666665</v>
      </c>
      <c r="O22" s="17">
        <f t="shared" si="16"/>
        <v>0.03858333333333333</v>
      </c>
    </row>
    <row r="23" spans="1:15" ht="15.75">
      <c r="A23" s="30">
        <v>95</v>
      </c>
      <c r="B23" s="17">
        <f t="shared" si="3"/>
        <v>0.00036552631578947364</v>
      </c>
      <c r="C23" s="17">
        <f t="shared" si="4"/>
        <v>0.0007310526315789473</v>
      </c>
      <c r="D23" s="17">
        <f t="shared" si="5"/>
        <v>0.001096578947368421</v>
      </c>
      <c r="E23" s="17">
        <f t="shared" si="6"/>
        <v>0.0014621052631578946</v>
      </c>
      <c r="F23" s="17">
        <f t="shared" si="7"/>
        <v>0.0018276315789473685</v>
      </c>
      <c r="G23" s="17">
        <f t="shared" si="8"/>
        <v>0.002193157894736842</v>
      </c>
      <c r="H23" s="17">
        <f t="shared" si="9"/>
        <v>0.002924210526315789</v>
      </c>
      <c r="I23" s="17">
        <f t="shared" si="10"/>
        <v>0.003655263157894737</v>
      </c>
      <c r="J23" s="17">
        <f t="shared" si="11"/>
        <v>0.004386315789473684</v>
      </c>
      <c r="K23" s="17">
        <f t="shared" si="12"/>
        <v>0.007310526315789474</v>
      </c>
      <c r="L23" s="17">
        <f t="shared" si="13"/>
        <v>0.01096578947368421</v>
      </c>
      <c r="M23" s="17">
        <f t="shared" si="14"/>
        <v>0.014621052631578948</v>
      </c>
      <c r="N23" s="17">
        <f t="shared" si="15"/>
        <v>0.018276315789473682</v>
      </c>
      <c r="O23" s="17">
        <f t="shared" si="16"/>
        <v>0.036552631578947364</v>
      </c>
    </row>
    <row r="24" spans="1:17" ht="15.75">
      <c r="A24" s="30">
        <v>100</v>
      </c>
      <c r="B24" s="17">
        <f t="shared" si="3"/>
        <v>0.00034725</v>
      </c>
      <c r="C24" s="17">
        <f t="shared" si="4"/>
        <v>0.0006945</v>
      </c>
      <c r="D24" s="17">
        <f t="shared" si="5"/>
        <v>0.00104175</v>
      </c>
      <c r="E24" s="17">
        <f t="shared" si="6"/>
        <v>0.001389</v>
      </c>
      <c r="F24" s="17">
        <f t="shared" si="7"/>
        <v>0.0017362500000000002</v>
      </c>
      <c r="G24" s="17">
        <f t="shared" si="8"/>
        <v>0.0020835</v>
      </c>
      <c r="H24" s="17">
        <f t="shared" si="9"/>
        <v>0.002778</v>
      </c>
      <c r="I24" s="17">
        <f t="shared" si="10"/>
        <v>0.0034725000000000003</v>
      </c>
      <c r="J24" s="17">
        <f t="shared" si="11"/>
        <v>0.004167</v>
      </c>
      <c r="K24" s="17">
        <f t="shared" si="12"/>
        <v>0.006945000000000001</v>
      </c>
      <c r="L24" s="17">
        <f t="shared" si="13"/>
        <v>0.0104175</v>
      </c>
      <c r="M24" s="17">
        <f t="shared" si="14"/>
        <v>0.013890000000000001</v>
      </c>
      <c r="N24" s="17">
        <f t="shared" si="15"/>
        <v>0.0173625</v>
      </c>
      <c r="O24" s="17">
        <f t="shared" si="16"/>
        <v>0.034725</v>
      </c>
      <c r="Q24" s="17"/>
    </row>
    <row r="25" spans="1:15" ht="15.75">
      <c r="A25" s="30">
        <v>105</v>
      </c>
      <c r="B25" s="17">
        <f t="shared" si="3"/>
        <v>0.0003307142857142857</v>
      </c>
      <c r="C25" s="17">
        <f t="shared" si="4"/>
        <v>0.0006614285714285714</v>
      </c>
      <c r="D25" s="17">
        <f t="shared" si="5"/>
        <v>0.000992142857142857</v>
      </c>
      <c r="E25" s="17">
        <f t="shared" si="6"/>
        <v>0.0013228571428571428</v>
      </c>
      <c r="F25" s="17">
        <f t="shared" si="7"/>
        <v>0.0016535714285714287</v>
      </c>
      <c r="G25" s="17">
        <f t="shared" si="8"/>
        <v>0.001984285714285714</v>
      </c>
      <c r="H25" s="17">
        <f t="shared" si="9"/>
        <v>0.0026457142857142855</v>
      </c>
      <c r="I25" s="17">
        <f t="shared" si="10"/>
        <v>0.0033071428571428575</v>
      </c>
      <c r="J25" s="17">
        <f t="shared" si="11"/>
        <v>0.003968571428571428</v>
      </c>
      <c r="K25" s="17">
        <f t="shared" si="12"/>
        <v>0.006614285714285715</v>
      </c>
      <c r="L25" s="17">
        <f t="shared" si="13"/>
        <v>0.00992142857142857</v>
      </c>
      <c r="M25" s="17">
        <f t="shared" si="14"/>
        <v>0.01322857142857143</v>
      </c>
      <c r="N25" s="17">
        <f t="shared" si="15"/>
        <v>0.016535714285714286</v>
      </c>
      <c r="O25" s="17">
        <f t="shared" si="16"/>
        <v>0.03307142857142857</v>
      </c>
    </row>
    <row r="26" spans="1:15" ht="15.75">
      <c r="A26" s="30">
        <v>110</v>
      </c>
      <c r="B26" s="17">
        <f t="shared" si="3"/>
        <v>0.00031568181818181814</v>
      </c>
      <c r="C26" s="17">
        <f t="shared" si="4"/>
        <v>0.0006313636363636363</v>
      </c>
      <c r="D26" s="17">
        <f t="shared" si="5"/>
        <v>0.0009470454545454545</v>
      </c>
      <c r="E26" s="17">
        <f t="shared" si="6"/>
        <v>0.0012627272727272726</v>
      </c>
      <c r="F26" s="17">
        <f t="shared" si="7"/>
        <v>0.001578409090909091</v>
      </c>
      <c r="G26" s="17">
        <f t="shared" si="8"/>
        <v>0.001894090909090909</v>
      </c>
      <c r="H26" s="17">
        <f t="shared" si="9"/>
        <v>0.002525454545454545</v>
      </c>
      <c r="I26" s="17">
        <f t="shared" si="10"/>
        <v>0.003156818181818182</v>
      </c>
      <c r="J26" s="17">
        <f t="shared" si="11"/>
        <v>0.003788181818181818</v>
      </c>
      <c r="K26" s="17">
        <f t="shared" si="12"/>
        <v>0.006313636363636364</v>
      </c>
      <c r="L26" s="17">
        <f t="shared" si="13"/>
        <v>0.009470454545454544</v>
      </c>
      <c r="M26" s="17">
        <f t="shared" si="14"/>
        <v>0.012627272727272728</v>
      </c>
      <c r="N26" s="17">
        <f t="shared" si="15"/>
        <v>0.015784090909090907</v>
      </c>
      <c r="O26" s="17">
        <f t="shared" si="16"/>
        <v>0.031568181818181815</v>
      </c>
    </row>
    <row r="27" ht="12.75">
      <c r="D27" s="18"/>
    </row>
    <row r="28" spans="3:14" ht="15" customHeight="1">
      <c r="C28" s="131" t="s">
        <v>26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ht="15" customHeight="1">
      <c r="A29" s="32" t="s">
        <v>7</v>
      </c>
      <c r="B29" s="31" t="s">
        <v>8</v>
      </c>
      <c r="C29" s="10">
        <v>0.5</v>
      </c>
      <c r="D29" s="33">
        <v>1</v>
      </c>
      <c r="E29" s="33">
        <v>2</v>
      </c>
      <c r="F29" s="33">
        <v>3</v>
      </c>
      <c r="G29" s="33">
        <v>4</v>
      </c>
      <c r="H29" s="33">
        <v>80</v>
      </c>
      <c r="I29" s="33">
        <v>8</v>
      </c>
      <c r="J29" s="33">
        <v>60</v>
      </c>
      <c r="K29" s="33">
        <v>12</v>
      </c>
      <c r="L29" s="33">
        <v>15</v>
      </c>
      <c r="M29" s="33">
        <v>20</v>
      </c>
      <c r="N29" s="34">
        <v>30</v>
      </c>
    </row>
    <row r="30" spans="1:14" ht="15" customHeight="1">
      <c r="A30" s="35">
        <v>50</v>
      </c>
      <c r="B30" s="36">
        <f aca="true" t="shared" si="17" ref="B30:B38">$C$1*$A30/100</f>
        <v>6</v>
      </c>
      <c r="C30" s="37">
        <f aca="true" t="shared" si="18" ref="C30:C38">$B30*1000/60*C$29</f>
        <v>50</v>
      </c>
      <c r="D30" s="38">
        <f aca="true" t="shared" si="19" ref="D30:N30">$B30*1000/60*D29</f>
        <v>100</v>
      </c>
      <c r="E30" s="38">
        <f t="shared" si="19"/>
        <v>200</v>
      </c>
      <c r="F30" s="38">
        <f t="shared" si="19"/>
        <v>300</v>
      </c>
      <c r="G30" s="38">
        <f t="shared" si="19"/>
        <v>400</v>
      </c>
      <c r="H30" s="38">
        <f t="shared" si="19"/>
        <v>8000</v>
      </c>
      <c r="I30" s="38">
        <f t="shared" si="19"/>
        <v>800</v>
      </c>
      <c r="J30" s="38">
        <f t="shared" si="19"/>
        <v>6000</v>
      </c>
      <c r="K30" s="38">
        <f t="shared" si="19"/>
        <v>1200</v>
      </c>
      <c r="L30" s="38">
        <f t="shared" si="19"/>
        <v>1500</v>
      </c>
      <c r="M30" s="38">
        <f t="shared" si="19"/>
        <v>2000</v>
      </c>
      <c r="N30" s="39">
        <f t="shared" si="19"/>
        <v>3000</v>
      </c>
    </row>
    <row r="31" spans="1:14" ht="15" customHeight="1">
      <c r="A31" s="40">
        <v>70</v>
      </c>
      <c r="B31" s="41">
        <f t="shared" si="17"/>
        <v>8.4</v>
      </c>
      <c r="C31" s="42">
        <f t="shared" si="18"/>
        <v>70</v>
      </c>
      <c r="D31" s="43">
        <f aca="true" t="shared" si="20" ref="D31:D38">$B31*1000/60*D$29</f>
        <v>140</v>
      </c>
      <c r="E31" s="43">
        <f aca="true" t="shared" si="21" ref="E31:E38">$B31*1000/60*E$29</f>
        <v>280</v>
      </c>
      <c r="F31" s="43">
        <f aca="true" t="shared" si="22" ref="F31:F38">$B31*1000/60*F$29</f>
        <v>420</v>
      </c>
      <c r="G31" s="43">
        <f aca="true" t="shared" si="23" ref="G31:G38">$B31*1000/60*G$29</f>
        <v>560</v>
      </c>
      <c r="H31" s="43">
        <f aca="true" t="shared" si="24" ref="H31:H38">$B31*1000/60*H$29</f>
        <v>11200</v>
      </c>
      <c r="I31" s="43">
        <f aca="true" t="shared" si="25" ref="I31:I38">$B31*1000/60*I$29</f>
        <v>1120</v>
      </c>
      <c r="J31" s="43">
        <f aca="true" t="shared" si="26" ref="J31:J38">$B31*1000/60*J$29</f>
        <v>8400</v>
      </c>
      <c r="K31" s="43">
        <f aca="true" t="shared" si="27" ref="K31:K38">$B31*1000/60*K$29</f>
        <v>1680</v>
      </c>
      <c r="L31" s="43">
        <f aca="true" t="shared" si="28" ref="L31:L38">$B31*1000/60*L$29</f>
        <v>2100</v>
      </c>
      <c r="M31" s="43">
        <f aca="true" t="shared" si="29" ref="M31:M38">$B31*1000/60*M$29</f>
        <v>2800</v>
      </c>
      <c r="N31" s="44">
        <f aca="true" t="shared" si="30" ref="N31:N38">$B31*1000/60*N$29</f>
        <v>4200</v>
      </c>
    </row>
    <row r="32" spans="1:14" ht="15" customHeight="1">
      <c r="A32" s="40">
        <v>65</v>
      </c>
      <c r="B32" s="41">
        <f t="shared" si="17"/>
        <v>7.8</v>
      </c>
      <c r="C32" s="42">
        <f t="shared" si="18"/>
        <v>65</v>
      </c>
      <c r="D32" s="43">
        <f t="shared" si="20"/>
        <v>130</v>
      </c>
      <c r="E32" s="43">
        <f t="shared" si="21"/>
        <v>260</v>
      </c>
      <c r="F32" s="43">
        <f t="shared" si="22"/>
        <v>390</v>
      </c>
      <c r="G32" s="43">
        <f t="shared" si="23"/>
        <v>520</v>
      </c>
      <c r="H32" s="43">
        <f t="shared" si="24"/>
        <v>10400</v>
      </c>
      <c r="I32" s="43">
        <f t="shared" si="25"/>
        <v>1040</v>
      </c>
      <c r="J32" s="43">
        <f t="shared" si="26"/>
        <v>7800</v>
      </c>
      <c r="K32" s="43">
        <f t="shared" si="27"/>
        <v>1560</v>
      </c>
      <c r="L32" s="43">
        <f t="shared" si="28"/>
        <v>1950</v>
      </c>
      <c r="M32" s="43">
        <f t="shared" si="29"/>
        <v>2600</v>
      </c>
      <c r="N32" s="44">
        <f t="shared" si="30"/>
        <v>3900</v>
      </c>
    </row>
    <row r="33" spans="1:14" ht="15" customHeight="1">
      <c r="A33" s="40">
        <v>80</v>
      </c>
      <c r="B33" s="41">
        <f t="shared" si="17"/>
        <v>9.6</v>
      </c>
      <c r="C33" s="42">
        <f t="shared" si="18"/>
        <v>80</v>
      </c>
      <c r="D33" s="43">
        <f t="shared" si="20"/>
        <v>160</v>
      </c>
      <c r="E33" s="43">
        <f t="shared" si="21"/>
        <v>320</v>
      </c>
      <c r="F33" s="43">
        <f t="shared" si="22"/>
        <v>480</v>
      </c>
      <c r="G33" s="43">
        <f t="shared" si="23"/>
        <v>640</v>
      </c>
      <c r="H33" s="43">
        <f t="shared" si="24"/>
        <v>12800</v>
      </c>
      <c r="I33" s="43">
        <f t="shared" si="25"/>
        <v>1280</v>
      </c>
      <c r="J33" s="43">
        <f t="shared" si="26"/>
        <v>9600</v>
      </c>
      <c r="K33" s="43">
        <f t="shared" si="27"/>
        <v>1920</v>
      </c>
      <c r="L33" s="43">
        <f t="shared" si="28"/>
        <v>2400</v>
      </c>
      <c r="M33" s="43">
        <f t="shared" si="29"/>
        <v>3200</v>
      </c>
      <c r="N33" s="44">
        <f t="shared" si="30"/>
        <v>4800</v>
      </c>
    </row>
    <row r="34" spans="1:14" ht="15" customHeight="1">
      <c r="A34" s="40">
        <v>85</v>
      </c>
      <c r="B34" s="41">
        <f t="shared" si="17"/>
        <v>10.2</v>
      </c>
      <c r="C34" s="42">
        <f t="shared" si="18"/>
        <v>85</v>
      </c>
      <c r="D34" s="43">
        <f t="shared" si="20"/>
        <v>170</v>
      </c>
      <c r="E34" s="43">
        <f t="shared" si="21"/>
        <v>340</v>
      </c>
      <c r="F34" s="43">
        <f t="shared" si="22"/>
        <v>510</v>
      </c>
      <c r="G34" s="43">
        <f t="shared" si="23"/>
        <v>680</v>
      </c>
      <c r="H34" s="43">
        <f t="shared" si="24"/>
        <v>13600</v>
      </c>
      <c r="I34" s="43">
        <f t="shared" si="25"/>
        <v>1360</v>
      </c>
      <c r="J34" s="43">
        <f t="shared" si="26"/>
        <v>10200</v>
      </c>
      <c r="K34" s="43">
        <f t="shared" si="27"/>
        <v>2040</v>
      </c>
      <c r="L34" s="43">
        <f t="shared" si="28"/>
        <v>2550</v>
      </c>
      <c r="M34" s="43">
        <f t="shared" si="29"/>
        <v>3400</v>
      </c>
      <c r="N34" s="44">
        <f t="shared" si="30"/>
        <v>5100</v>
      </c>
    </row>
    <row r="35" spans="1:14" ht="15" customHeight="1">
      <c r="A35" s="40">
        <v>90</v>
      </c>
      <c r="B35" s="41">
        <f t="shared" si="17"/>
        <v>10.8</v>
      </c>
      <c r="C35" s="42">
        <f t="shared" si="18"/>
        <v>90</v>
      </c>
      <c r="D35" s="43">
        <f t="shared" si="20"/>
        <v>180</v>
      </c>
      <c r="E35" s="43">
        <f t="shared" si="21"/>
        <v>360</v>
      </c>
      <c r="F35" s="43">
        <f t="shared" si="22"/>
        <v>540</v>
      </c>
      <c r="G35" s="43">
        <f t="shared" si="23"/>
        <v>720</v>
      </c>
      <c r="H35" s="43">
        <f t="shared" si="24"/>
        <v>14400</v>
      </c>
      <c r="I35" s="43">
        <f t="shared" si="25"/>
        <v>1440</v>
      </c>
      <c r="J35" s="43">
        <f t="shared" si="26"/>
        <v>10800</v>
      </c>
      <c r="K35" s="43">
        <f t="shared" si="27"/>
        <v>2160</v>
      </c>
      <c r="L35" s="43">
        <f t="shared" si="28"/>
        <v>2700</v>
      </c>
      <c r="M35" s="43">
        <f t="shared" si="29"/>
        <v>3600</v>
      </c>
      <c r="N35" s="44">
        <f t="shared" si="30"/>
        <v>5400</v>
      </c>
    </row>
    <row r="36" spans="1:14" ht="15" customHeight="1">
      <c r="A36" s="40">
        <v>95</v>
      </c>
      <c r="B36" s="41">
        <f t="shared" si="17"/>
        <v>11.4</v>
      </c>
      <c r="C36" s="42">
        <f t="shared" si="18"/>
        <v>95</v>
      </c>
      <c r="D36" s="43">
        <f t="shared" si="20"/>
        <v>190</v>
      </c>
      <c r="E36" s="43">
        <f t="shared" si="21"/>
        <v>380</v>
      </c>
      <c r="F36" s="43">
        <f t="shared" si="22"/>
        <v>570</v>
      </c>
      <c r="G36" s="43">
        <f t="shared" si="23"/>
        <v>760</v>
      </c>
      <c r="H36" s="43">
        <f t="shared" si="24"/>
        <v>15200</v>
      </c>
      <c r="I36" s="43">
        <f t="shared" si="25"/>
        <v>1520</v>
      </c>
      <c r="J36" s="43">
        <f t="shared" si="26"/>
        <v>11400</v>
      </c>
      <c r="K36" s="43">
        <f t="shared" si="27"/>
        <v>2280</v>
      </c>
      <c r="L36" s="43">
        <f t="shared" si="28"/>
        <v>2850</v>
      </c>
      <c r="M36" s="43">
        <f t="shared" si="29"/>
        <v>3800</v>
      </c>
      <c r="N36" s="44">
        <f t="shared" si="30"/>
        <v>5700</v>
      </c>
    </row>
    <row r="37" spans="1:14" ht="15" customHeight="1">
      <c r="A37" s="40">
        <v>100</v>
      </c>
      <c r="B37" s="41">
        <f t="shared" si="17"/>
        <v>12</v>
      </c>
      <c r="C37" s="42">
        <f t="shared" si="18"/>
        <v>100</v>
      </c>
      <c r="D37" s="43">
        <f t="shared" si="20"/>
        <v>200</v>
      </c>
      <c r="E37" s="43">
        <f t="shared" si="21"/>
        <v>400</v>
      </c>
      <c r="F37" s="43">
        <f t="shared" si="22"/>
        <v>600</v>
      </c>
      <c r="G37" s="43">
        <f t="shared" si="23"/>
        <v>800</v>
      </c>
      <c r="H37" s="43">
        <f t="shared" si="24"/>
        <v>16000</v>
      </c>
      <c r="I37" s="43">
        <f t="shared" si="25"/>
        <v>1600</v>
      </c>
      <c r="J37" s="43">
        <f t="shared" si="26"/>
        <v>12000</v>
      </c>
      <c r="K37" s="43">
        <f t="shared" si="27"/>
        <v>2400</v>
      </c>
      <c r="L37" s="43">
        <f t="shared" si="28"/>
        <v>3000</v>
      </c>
      <c r="M37" s="43">
        <f t="shared" si="29"/>
        <v>4000</v>
      </c>
      <c r="N37" s="44">
        <f t="shared" si="30"/>
        <v>6000</v>
      </c>
    </row>
    <row r="38" spans="1:14" ht="15" customHeight="1">
      <c r="A38" s="45">
        <v>105</v>
      </c>
      <c r="B38" s="46">
        <f t="shared" si="17"/>
        <v>12.6</v>
      </c>
      <c r="C38" s="47">
        <f t="shared" si="18"/>
        <v>105</v>
      </c>
      <c r="D38" s="48">
        <f t="shared" si="20"/>
        <v>210</v>
      </c>
      <c r="E38" s="48">
        <f t="shared" si="21"/>
        <v>420</v>
      </c>
      <c r="F38" s="48">
        <f t="shared" si="22"/>
        <v>630</v>
      </c>
      <c r="G38" s="48">
        <f t="shared" si="23"/>
        <v>840</v>
      </c>
      <c r="H38" s="48">
        <f t="shared" si="24"/>
        <v>16800</v>
      </c>
      <c r="I38" s="48">
        <f t="shared" si="25"/>
        <v>1680</v>
      </c>
      <c r="J38" s="48">
        <f t="shared" si="26"/>
        <v>12600</v>
      </c>
      <c r="K38" s="48">
        <f t="shared" si="27"/>
        <v>2520</v>
      </c>
      <c r="L38" s="48">
        <f t="shared" si="28"/>
        <v>3150</v>
      </c>
      <c r="M38" s="48">
        <f t="shared" si="29"/>
        <v>4200</v>
      </c>
      <c r="N38" s="49">
        <f t="shared" si="30"/>
        <v>6300</v>
      </c>
    </row>
  </sheetData>
  <sheetProtection selectLockedCells="1" selectUnlockedCells="1"/>
  <mergeCells count="8">
    <mergeCell ref="A12:A14"/>
    <mergeCell ref="B16:O16"/>
    <mergeCell ref="B17:O17"/>
    <mergeCell ref="C28:N28"/>
    <mergeCell ref="A4:A8"/>
    <mergeCell ref="B5:B6"/>
    <mergeCell ref="B7:B8"/>
    <mergeCell ref="A9:A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L13" sqref="L13"/>
    </sheetView>
  </sheetViews>
  <sheetFormatPr defaultColWidth="11.421875" defaultRowHeight="12.75"/>
  <cols>
    <col min="1" max="2" width="27.00390625" style="50" customWidth="1"/>
    <col min="3" max="3" width="26.7109375" style="50" customWidth="1"/>
    <col min="4" max="5" width="27.00390625" style="50" customWidth="1"/>
    <col min="6" max="6" width="15.8515625" style="51" customWidth="1"/>
    <col min="7" max="16384" width="11.421875" style="51" customWidth="1"/>
  </cols>
  <sheetData>
    <row r="1" spans="1:6" ht="18">
      <c r="A1" s="52" t="s">
        <v>27</v>
      </c>
      <c r="B1" s="52" t="s">
        <v>28</v>
      </c>
      <c r="C1" s="53" t="s">
        <v>29</v>
      </c>
      <c r="D1" s="53" t="s">
        <v>30</v>
      </c>
      <c r="E1" s="53" t="s">
        <v>31</v>
      </c>
      <c r="F1" s="53" t="s">
        <v>32</v>
      </c>
    </row>
    <row r="2" spans="1:6" ht="18">
      <c r="A2" s="54">
        <v>42.195</v>
      </c>
      <c r="B2" s="55">
        <v>0.15833333333333333</v>
      </c>
      <c r="C2" s="56">
        <f>A2/B2/24</f>
        <v>11.103947368421053</v>
      </c>
      <c r="D2" s="57">
        <f>360/C2</f>
        <v>32.42090295058656</v>
      </c>
      <c r="E2" s="58">
        <f>B2/A2</f>
        <v>0.0037524193229845557</v>
      </c>
      <c r="F2" s="59">
        <f>C2/allures!C1</f>
        <v>0.9253289473684211</v>
      </c>
    </row>
    <row r="4" spans="1:4" ht="18">
      <c r="A4" s="60" t="s">
        <v>33</v>
      </c>
      <c r="B4" s="60" t="s">
        <v>34</v>
      </c>
      <c r="C4" s="61" t="s">
        <v>35</v>
      </c>
      <c r="D4" s="62">
        <v>0.041666666666666664</v>
      </c>
    </row>
    <row r="5" spans="1:4" ht="18">
      <c r="A5" s="54">
        <v>1</v>
      </c>
      <c r="B5" s="63">
        <v>15.58</v>
      </c>
      <c r="C5" s="64">
        <f>A5/B5*D4</f>
        <v>0.002674368848951647</v>
      </c>
      <c r="D5" s="65"/>
    </row>
    <row r="7" spans="1:4" ht="18">
      <c r="A7" s="60" t="s">
        <v>35</v>
      </c>
      <c r="B7" s="60" t="s">
        <v>34</v>
      </c>
      <c r="C7" s="61" t="s">
        <v>33</v>
      </c>
      <c r="D7" s="62"/>
    </row>
    <row r="8" spans="1:3" ht="18">
      <c r="A8" s="64">
        <v>0.009722222222222222</v>
      </c>
      <c r="B8" s="54">
        <v>15.7</v>
      </c>
      <c r="C8" s="54">
        <f>A8*B8/D4</f>
        <v>3.663333333333333</v>
      </c>
    </row>
    <row r="10" spans="1:3" ht="18">
      <c r="A10" s="60" t="s">
        <v>1</v>
      </c>
      <c r="B10" s="60" t="s">
        <v>8</v>
      </c>
      <c r="C10" s="61" t="s">
        <v>32</v>
      </c>
    </row>
    <row r="11" spans="1:3" ht="18">
      <c r="A11" s="66">
        <v>15</v>
      </c>
      <c r="B11" s="63">
        <v>12</v>
      </c>
      <c r="C11" s="54">
        <f>B11/A11*100</f>
        <v>80</v>
      </c>
    </row>
    <row r="13" spans="1:5" ht="18">
      <c r="A13" s="60" t="s">
        <v>1</v>
      </c>
      <c r="B13" s="60" t="s">
        <v>36</v>
      </c>
      <c r="C13" s="66" t="s">
        <v>34</v>
      </c>
      <c r="D13" s="67"/>
      <c r="E13" s="65"/>
    </row>
    <row r="14" spans="1:5" ht="18">
      <c r="A14" s="66">
        <v>16</v>
      </c>
      <c r="B14" s="54">
        <v>75</v>
      </c>
      <c r="C14" s="54">
        <f>A14*B14/100</f>
        <v>12</v>
      </c>
      <c r="D14" s="67"/>
      <c r="E14" s="65"/>
    </row>
    <row r="15" spans="4:5" ht="18">
      <c r="D15" s="65"/>
      <c r="E15" s="65"/>
    </row>
    <row r="16" spans="1:5" ht="18">
      <c r="A16" s="50" t="s">
        <v>37</v>
      </c>
      <c r="B16" s="50" t="s">
        <v>38</v>
      </c>
      <c r="D16" s="51"/>
      <c r="E16" s="51"/>
    </row>
    <row r="17" spans="1:5" ht="18">
      <c r="A17" s="60" t="s">
        <v>4</v>
      </c>
      <c r="B17" s="60" t="s">
        <v>5</v>
      </c>
      <c r="C17" s="66" t="s">
        <v>39</v>
      </c>
      <c r="D17" s="60" t="s">
        <v>7</v>
      </c>
      <c r="E17" s="66" t="s">
        <v>11</v>
      </c>
    </row>
    <row r="18" spans="1:5" ht="18">
      <c r="A18" s="54">
        <v>167</v>
      </c>
      <c r="B18" s="54">
        <v>37</v>
      </c>
      <c r="C18" s="54">
        <f>A18-B18</f>
        <v>130</v>
      </c>
      <c r="D18" s="54">
        <v>70</v>
      </c>
      <c r="E18" s="54">
        <f>(C18*D18/100)+B18</f>
        <v>128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8" sqref="G18"/>
    </sheetView>
  </sheetViews>
  <sheetFormatPr defaultColWidth="11.00390625" defaultRowHeight="12.75"/>
  <cols>
    <col min="1" max="1" width="13.421875" style="19" customWidth="1"/>
    <col min="2" max="2" width="19.28125" style="19" customWidth="1"/>
    <col min="3" max="6" width="10.7109375" style="19" customWidth="1"/>
    <col min="7" max="7" width="12.7109375" style="19" customWidth="1"/>
    <col min="8" max="10" width="10.7109375" style="19" customWidth="1"/>
    <col min="11" max="11" width="12.7109375" style="19" customWidth="1"/>
    <col min="12" max="13" width="10.7109375" style="19" customWidth="1"/>
  </cols>
  <sheetData>
    <row r="1" spans="1:13" ht="15.75">
      <c r="A1" s="135" t="s">
        <v>40</v>
      </c>
      <c r="B1" s="135"/>
      <c r="C1" s="135"/>
      <c r="D1" s="135"/>
      <c r="E1" s="135"/>
      <c r="F1" s="135"/>
      <c r="G1" s="68">
        <v>0.026736111111111113</v>
      </c>
      <c r="H1" s="135" t="s">
        <v>41</v>
      </c>
      <c r="I1" s="135"/>
      <c r="J1" s="135"/>
      <c r="K1" s="69">
        <v>18.4</v>
      </c>
      <c r="L1" s="70" t="s">
        <v>42</v>
      </c>
      <c r="M1" s="71"/>
    </row>
    <row r="3" spans="1:13" ht="19.5" customHeight="1">
      <c r="A3" s="72" t="s">
        <v>43</v>
      </c>
      <c r="B3" s="73" t="s">
        <v>44</v>
      </c>
      <c r="C3" s="136" t="s">
        <v>45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>
      <c r="A4" s="74">
        <v>0</v>
      </c>
      <c r="B4" s="75">
        <f aca="true" t="shared" si="0" ref="B4:B13">B$14/$A$14*$A4</f>
        <v>0</v>
      </c>
      <c r="C4" s="76">
        <f aca="true" t="shared" si="1" ref="C4:C13">C$14/$A$14*$A4</f>
        <v>0</v>
      </c>
      <c r="D4" s="77">
        <f aca="true" t="shared" si="2" ref="D4:D13">D$14/$A$14*$A4</f>
        <v>0</v>
      </c>
      <c r="E4" s="76">
        <f aca="true" t="shared" si="3" ref="E4:E13">E$14/$A$14*$A4</f>
        <v>0</v>
      </c>
      <c r="F4" s="77">
        <f aca="true" t="shared" si="4" ref="F4:F13">F$14/$A$14*$A4</f>
        <v>0</v>
      </c>
      <c r="G4" s="76">
        <f aca="true" t="shared" si="5" ref="G4:G13">G$14/$A$14*$A4</f>
        <v>0</v>
      </c>
      <c r="H4" s="77">
        <f aca="true" t="shared" si="6" ref="H4:H13">H$14/$A$14*$A4</f>
        <v>0</v>
      </c>
      <c r="I4" s="76">
        <f aca="true" t="shared" si="7" ref="I4:I13">I$14/$A$14*$A4</f>
        <v>0</v>
      </c>
      <c r="J4" s="77">
        <f aca="true" t="shared" si="8" ref="J4:J13">J$14/$A$14*$A4</f>
        <v>0</v>
      </c>
      <c r="K4" s="76">
        <f aca="true" t="shared" si="9" ref="K4:K13">K$14/$A$14*$A4</f>
        <v>0</v>
      </c>
      <c r="L4" s="77">
        <f aca="true" t="shared" si="10" ref="L4:L13">L$14/$A$14*$A4</f>
        <v>0</v>
      </c>
      <c r="M4" s="76">
        <f aca="true" t="shared" si="11" ref="M4:M13">M$14/$A$14*$A4</f>
        <v>0</v>
      </c>
    </row>
    <row r="5" spans="1:13" ht="15">
      <c r="A5" s="74">
        <v>1</v>
      </c>
      <c r="B5" s="75">
        <f t="shared" si="0"/>
        <v>0.0026736111111111114</v>
      </c>
      <c r="C5" s="76">
        <f t="shared" si="1"/>
        <v>0.0045138888888888885</v>
      </c>
      <c r="D5" s="77">
        <f t="shared" si="2"/>
        <v>0.004166666666666667</v>
      </c>
      <c r="E5" s="76">
        <f t="shared" si="3"/>
        <v>0.003819444444444444</v>
      </c>
      <c r="F5" s="77">
        <f t="shared" si="4"/>
        <v>0.0034722222222222225</v>
      </c>
      <c r="G5" s="76">
        <f t="shared" si="5"/>
        <v>0.003125</v>
      </c>
      <c r="H5" s="77">
        <f t="shared" si="6"/>
        <v>0.0029861111111111113</v>
      </c>
      <c r="I5" s="76">
        <f t="shared" si="7"/>
        <v>0.0027777777777777775</v>
      </c>
      <c r="J5" s="77">
        <f t="shared" si="8"/>
        <v>0.0025694444444444445</v>
      </c>
      <c r="K5" s="76">
        <f t="shared" si="9"/>
        <v>0.0025</v>
      </c>
      <c r="L5" s="77">
        <f t="shared" si="10"/>
        <v>0.0024305555555555556</v>
      </c>
      <c r="M5" s="76">
        <f t="shared" si="11"/>
        <v>0.002361111111111111</v>
      </c>
    </row>
    <row r="6" spans="1:13" ht="15">
      <c r="A6" s="74">
        <v>2</v>
      </c>
      <c r="B6" s="75">
        <f t="shared" si="0"/>
        <v>0.005347222222222223</v>
      </c>
      <c r="C6" s="76">
        <f t="shared" si="1"/>
        <v>0.009027777777777777</v>
      </c>
      <c r="D6" s="77">
        <f t="shared" si="2"/>
        <v>0.008333333333333333</v>
      </c>
      <c r="E6" s="76">
        <f t="shared" si="3"/>
        <v>0.007638888888888888</v>
      </c>
      <c r="F6" s="77">
        <f t="shared" si="4"/>
        <v>0.006944444444444445</v>
      </c>
      <c r="G6" s="76">
        <f t="shared" si="5"/>
        <v>0.00625</v>
      </c>
      <c r="H6" s="77">
        <f t="shared" si="6"/>
        <v>0.0059722222222222225</v>
      </c>
      <c r="I6" s="76">
        <f t="shared" si="7"/>
        <v>0.005555555555555555</v>
      </c>
      <c r="J6" s="77">
        <f t="shared" si="8"/>
        <v>0.005138888888888889</v>
      </c>
      <c r="K6" s="76">
        <f t="shared" si="9"/>
        <v>0.005</v>
      </c>
      <c r="L6" s="77">
        <f t="shared" si="10"/>
        <v>0.004861111111111111</v>
      </c>
      <c r="M6" s="76">
        <f t="shared" si="11"/>
        <v>0.004722222222222222</v>
      </c>
    </row>
    <row r="7" spans="1:13" ht="15">
      <c r="A7" s="74">
        <v>3</v>
      </c>
      <c r="B7" s="75">
        <f t="shared" si="0"/>
        <v>0.008020833333333335</v>
      </c>
      <c r="C7" s="76">
        <f t="shared" si="1"/>
        <v>0.013541666666666665</v>
      </c>
      <c r="D7" s="77">
        <f t="shared" si="2"/>
        <v>0.0125</v>
      </c>
      <c r="E7" s="76">
        <f t="shared" si="3"/>
        <v>0.01145833333333333</v>
      </c>
      <c r="F7" s="77">
        <f t="shared" si="4"/>
        <v>0.010416666666666668</v>
      </c>
      <c r="G7" s="76">
        <f t="shared" si="5"/>
        <v>0.009375000000000001</v>
      </c>
      <c r="H7" s="77">
        <f t="shared" si="6"/>
        <v>0.008958333333333334</v>
      </c>
      <c r="I7" s="76">
        <f t="shared" si="7"/>
        <v>0.008333333333333331</v>
      </c>
      <c r="J7" s="77">
        <f t="shared" si="8"/>
        <v>0.0077083333333333335</v>
      </c>
      <c r="K7" s="76">
        <f t="shared" si="9"/>
        <v>0.0075</v>
      </c>
      <c r="L7" s="77">
        <f t="shared" si="10"/>
        <v>0.007291666666666667</v>
      </c>
      <c r="M7" s="76">
        <f t="shared" si="11"/>
        <v>0.007083333333333334</v>
      </c>
    </row>
    <row r="8" spans="1:13" ht="15">
      <c r="A8" s="74">
        <v>4</v>
      </c>
      <c r="B8" s="75">
        <f t="shared" si="0"/>
        <v>0.010694444444444446</v>
      </c>
      <c r="C8" s="76">
        <f t="shared" si="1"/>
        <v>0.018055555555555554</v>
      </c>
      <c r="D8" s="77">
        <f t="shared" si="2"/>
        <v>0.016666666666666666</v>
      </c>
      <c r="E8" s="76">
        <f t="shared" si="3"/>
        <v>0.015277777777777776</v>
      </c>
      <c r="F8" s="77">
        <f t="shared" si="4"/>
        <v>0.01388888888888889</v>
      </c>
      <c r="G8" s="76">
        <f t="shared" si="5"/>
        <v>0.0125</v>
      </c>
      <c r="H8" s="77">
        <f t="shared" si="6"/>
        <v>0.011944444444444445</v>
      </c>
      <c r="I8" s="76">
        <f t="shared" si="7"/>
        <v>0.01111111111111111</v>
      </c>
      <c r="J8" s="77">
        <f t="shared" si="8"/>
        <v>0.010277777777777778</v>
      </c>
      <c r="K8" s="76">
        <f t="shared" si="9"/>
        <v>0.01</v>
      </c>
      <c r="L8" s="77">
        <f t="shared" si="10"/>
        <v>0.009722222222222222</v>
      </c>
      <c r="M8" s="76">
        <f t="shared" si="11"/>
        <v>0.009444444444444445</v>
      </c>
    </row>
    <row r="9" spans="1:13" ht="15">
      <c r="A9" s="74">
        <v>5</v>
      </c>
      <c r="B9" s="75">
        <f t="shared" si="0"/>
        <v>0.013368055555555557</v>
      </c>
      <c r="C9" s="76">
        <f t="shared" si="1"/>
        <v>0.02256944444444444</v>
      </c>
      <c r="D9" s="77">
        <f t="shared" si="2"/>
        <v>0.020833333333333332</v>
      </c>
      <c r="E9" s="76">
        <f t="shared" si="3"/>
        <v>0.01909722222222222</v>
      </c>
      <c r="F9" s="77">
        <f t="shared" si="4"/>
        <v>0.017361111111111112</v>
      </c>
      <c r="G9" s="76">
        <f t="shared" si="5"/>
        <v>0.015625</v>
      </c>
      <c r="H9" s="77">
        <f t="shared" si="6"/>
        <v>0.014930555555555556</v>
      </c>
      <c r="I9" s="76">
        <f t="shared" si="7"/>
        <v>0.013888888888888888</v>
      </c>
      <c r="J9" s="77">
        <f t="shared" si="8"/>
        <v>0.012847222222222222</v>
      </c>
      <c r="K9" s="76">
        <f t="shared" si="9"/>
        <v>0.0125</v>
      </c>
      <c r="L9" s="77">
        <f t="shared" si="10"/>
        <v>0.012152777777777778</v>
      </c>
      <c r="M9" s="76">
        <f t="shared" si="11"/>
        <v>0.011805555555555555</v>
      </c>
    </row>
    <row r="10" spans="1:13" ht="15">
      <c r="A10" s="74">
        <v>6</v>
      </c>
      <c r="B10" s="75">
        <f t="shared" si="0"/>
        <v>0.01604166666666667</v>
      </c>
      <c r="C10" s="76">
        <f t="shared" si="1"/>
        <v>0.02708333333333333</v>
      </c>
      <c r="D10" s="77">
        <f t="shared" si="2"/>
        <v>0.025</v>
      </c>
      <c r="E10" s="76">
        <f t="shared" si="3"/>
        <v>0.02291666666666666</v>
      </c>
      <c r="F10" s="77">
        <f t="shared" si="4"/>
        <v>0.020833333333333336</v>
      </c>
      <c r="G10" s="76">
        <f t="shared" si="5"/>
        <v>0.018750000000000003</v>
      </c>
      <c r="H10" s="77">
        <f t="shared" si="6"/>
        <v>0.017916666666666668</v>
      </c>
      <c r="I10" s="76">
        <f t="shared" si="7"/>
        <v>0.016666666666666663</v>
      </c>
      <c r="J10" s="77">
        <f t="shared" si="8"/>
        <v>0.015416666666666667</v>
      </c>
      <c r="K10" s="76">
        <f t="shared" si="9"/>
        <v>0.015</v>
      </c>
      <c r="L10" s="77">
        <f t="shared" si="10"/>
        <v>0.014583333333333334</v>
      </c>
      <c r="M10" s="76">
        <f t="shared" si="11"/>
        <v>0.014166666666666668</v>
      </c>
    </row>
    <row r="11" spans="1:13" ht="15">
      <c r="A11" s="74">
        <v>7</v>
      </c>
      <c r="B11" s="75">
        <f t="shared" si="0"/>
        <v>0.01871527777777778</v>
      </c>
      <c r="C11" s="76">
        <f t="shared" si="1"/>
        <v>0.03159722222222222</v>
      </c>
      <c r="D11" s="77">
        <f t="shared" si="2"/>
        <v>0.029166666666666667</v>
      </c>
      <c r="E11" s="76">
        <f t="shared" si="3"/>
        <v>0.026736111111111106</v>
      </c>
      <c r="F11" s="77">
        <f t="shared" si="4"/>
        <v>0.024305555555555556</v>
      </c>
      <c r="G11" s="76">
        <f t="shared" si="5"/>
        <v>0.021875000000000002</v>
      </c>
      <c r="H11" s="77">
        <f t="shared" si="6"/>
        <v>0.020902777777777777</v>
      </c>
      <c r="I11" s="76">
        <f t="shared" si="7"/>
        <v>0.01944444444444444</v>
      </c>
      <c r="J11" s="77">
        <f t="shared" si="8"/>
        <v>0.017986111111111112</v>
      </c>
      <c r="K11" s="76">
        <f t="shared" si="9"/>
        <v>0.0175</v>
      </c>
      <c r="L11" s="77">
        <f t="shared" si="10"/>
        <v>0.01701388888888889</v>
      </c>
      <c r="M11" s="76">
        <f t="shared" si="11"/>
        <v>0.016527777777777777</v>
      </c>
    </row>
    <row r="12" spans="1:13" ht="15">
      <c r="A12" s="74">
        <v>8</v>
      </c>
      <c r="B12" s="75">
        <f t="shared" si="0"/>
        <v>0.02138888888888889</v>
      </c>
      <c r="C12" s="76">
        <f t="shared" si="1"/>
        <v>0.03611111111111111</v>
      </c>
      <c r="D12" s="77">
        <f t="shared" si="2"/>
        <v>0.03333333333333333</v>
      </c>
      <c r="E12" s="76">
        <f t="shared" si="3"/>
        <v>0.03055555555555555</v>
      </c>
      <c r="F12" s="77">
        <f t="shared" si="4"/>
        <v>0.02777777777777778</v>
      </c>
      <c r="G12" s="76">
        <f t="shared" si="5"/>
        <v>0.025</v>
      </c>
      <c r="H12" s="77">
        <f t="shared" si="6"/>
        <v>0.02388888888888889</v>
      </c>
      <c r="I12" s="76">
        <f t="shared" si="7"/>
        <v>0.02222222222222222</v>
      </c>
      <c r="J12" s="77">
        <f t="shared" si="8"/>
        <v>0.020555555555555556</v>
      </c>
      <c r="K12" s="76">
        <f t="shared" si="9"/>
        <v>0.02</v>
      </c>
      <c r="L12" s="77">
        <f t="shared" si="10"/>
        <v>0.019444444444444445</v>
      </c>
      <c r="M12" s="76">
        <f t="shared" si="11"/>
        <v>0.01888888888888889</v>
      </c>
    </row>
    <row r="13" spans="1:13" ht="15">
      <c r="A13" s="74">
        <v>9</v>
      </c>
      <c r="B13" s="75">
        <f t="shared" si="0"/>
        <v>0.024062500000000004</v>
      </c>
      <c r="C13" s="76">
        <f t="shared" si="1"/>
        <v>0.040624999999999994</v>
      </c>
      <c r="D13" s="77">
        <f t="shared" si="2"/>
        <v>0.0375</v>
      </c>
      <c r="E13" s="76">
        <f t="shared" si="3"/>
        <v>0.034374999999999996</v>
      </c>
      <c r="F13" s="77">
        <f t="shared" si="4"/>
        <v>0.03125</v>
      </c>
      <c r="G13" s="76">
        <f t="shared" si="5"/>
        <v>0.028125</v>
      </c>
      <c r="H13" s="77">
        <f t="shared" si="6"/>
        <v>0.026875000000000003</v>
      </c>
      <c r="I13" s="76">
        <f t="shared" si="7"/>
        <v>0.024999999999999998</v>
      </c>
      <c r="J13" s="77">
        <f t="shared" si="8"/>
        <v>0.023125</v>
      </c>
      <c r="K13" s="76">
        <f t="shared" si="9"/>
        <v>0.0225</v>
      </c>
      <c r="L13" s="77">
        <f t="shared" si="10"/>
        <v>0.021875</v>
      </c>
      <c r="M13" s="76">
        <f t="shared" si="11"/>
        <v>0.02125</v>
      </c>
    </row>
    <row r="14" spans="1:13" ht="15">
      <c r="A14" s="78">
        <v>10</v>
      </c>
      <c r="B14" s="79">
        <f>G1</f>
        <v>0.026736111111111113</v>
      </c>
      <c r="C14" s="80">
        <v>0.04513888888888889</v>
      </c>
      <c r="D14" s="80">
        <v>0.041666666666666664</v>
      </c>
      <c r="E14" s="80">
        <v>0.03819444444444444</v>
      </c>
      <c r="F14" s="80">
        <v>0.034722222222222224</v>
      </c>
      <c r="G14" s="80">
        <v>0.03125</v>
      </c>
      <c r="H14" s="80">
        <v>0.029861111111111113</v>
      </c>
      <c r="I14" s="80">
        <v>0.027777777777777776</v>
      </c>
      <c r="J14" s="80">
        <v>0.025694444444444447</v>
      </c>
      <c r="K14" s="80">
        <v>0.025</v>
      </c>
      <c r="L14" s="80">
        <v>0.024305555555555556</v>
      </c>
      <c r="M14" s="81">
        <v>0.02361111111111111</v>
      </c>
    </row>
    <row r="15" spans="1:13" ht="15" customHeight="1">
      <c r="A15" s="82" t="s">
        <v>46</v>
      </c>
      <c r="B15" s="83">
        <f aca="true" t="shared" si="12" ref="B15:M15">$A$14/B14/24</f>
        <v>15.584415584415583</v>
      </c>
      <c r="C15" s="84">
        <f t="shared" si="12"/>
        <v>9.230769230769232</v>
      </c>
      <c r="D15" s="84">
        <f t="shared" si="12"/>
        <v>10</v>
      </c>
      <c r="E15" s="84">
        <f t="shared" si="12"/>
        <v>10.909090909090912</v>
      </c>
      <c r="F15" s="84">
        <f t="shared" si="12"/>
        <v>12</v>
      </c>
      <c r="G15" s="84">
        <f t="shared" si="12"/>
        <v>13.333333333333334</v>
      </c>
      <c r="H15" s="84">
        <f t="shared" si="12"/>
        <v>13.953488372093021</v>
      </c>
      <c r="I15" s="84">
        <f t="shared" si="12"/>
        <v>15</v>
      </c>
      <c r="J15" s="84">
        <f t="shared" si="12"/>
        <v>16.216216216216214</v>
      </c>
      <c r="K15" s="84">
        <f t="shared" si="12"/>
        <v>16.666666666666668</v>
      </c>
      <c r="L15" s="84">
        <f t="shared" si="12"/>
        <v>17.142857142857142</v>
      </c>
      <c r="M15" s="84">
        <f t="shared" si="12"/>
        <v>17.647058823529413</v>
      </c>
    </row>
    <row r="16" spans="1:13" ht="15" customHeight="1">
      <c r="A16" s="82" t="s">
        <v>7</v>
      </c>
      <c r="B16" s="85">
        <f aca="true" t="shared" si="13" ref="B16:M16">B15/$K$1</f>
        <v>0.846979107848673</v>
      </c>
      <c r="C16" s="86">
        <f t="shared" si="13"/>
        <v>0.5016722408026757</v>
      </c>
      <c r="D16" s="86">
        <f t="shared" si="13"/>
        <v>0.5434782608695653</v>
      </c>
      <c r="E16" s="86">
        <f t="shared" si="13"/>
        <v>0.5928853754940714</v>
      </c>
      <c r="F16" s="86">
        <f t="shared" si="13"/>
        <v>0.6521739130434783</v>
      </c>
      <c r="G16" s="86">
        <f t="shared" si="13"/>
        <v>0.7246376811594204</v>
      </c>
      <c r="H16" s="86">
        <f t="shared" si="13"/>
        <v>0.7583417593528816</v>
      </c>
      <c r="I16" s="86">
        <f t="shared" si="13"/>
        <v>0.8152173913043479</v>
      </c>
      <c r="J16" s="86">
        <f t="shared" si="13"/>
        <v>0.881316098707403</v>
      </c>
      <c r="K16" s="86">
        <f t="shared" si="13"/>
        <v>0.9057971014492755</v>
      </c>
      <c r="L16" s="86">
        <f t="shared" si="13"/>
        <v>0.9316770186335405</v>
      </c>
      <c r="M16" s="86">
        <f t="shared" si="13"/>
        <v>0.9590792838874682</v>
      </c>
    </row>
  </sheetData>
  <sheetProtection selectLockedCells="1" selectUnlockedCells="1"/>
  <mergeCells count="3">
    <mergeCell ref="A1:F1"/>
    <mergeCell ref="H1:J1"/>
    <mergeCell ref="C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7">
      <selection activeCell="L8" sqref="L8"/>
    </sheetView>
  </sheetViews>
  <sheetFormatPr defaultColWidth="11.00390625" defaultRowHeight="12.75"/>
  <cols>
    <col min="1" max="1" width="13.421875" style="19" customWidth="1"/>
    <col min="2" max="2" width="19.28125" style="19" customWidth="1"/>
    <col min="3" max="6" width="10.7109375" style="19" customWidth="1"/>
    <col min="7" max="7" width="12.7109375" style="19" customWidth="1"/>
    <col min="8" max="10" width="10.7109375" style="19" customWidth="1"/>
    <col min="11" max="11" width="12.7109375" style="19" customWidth="1"/>
    <col min="12" max="13" width="10.7109375" style="19" customWidth="1"/>
  </cols>
  <sheetData>
    <row r="1" spans="1:13" ht="15.75">
      <c r="A1" s="135" t="s">
        <v>47</v>
      </c>
      <c r="B1" s="135"/>
      <c r="C1" s="135"/>
      <c r="D1" s="135"/>
      <c r="E1" s="135"/>
      <c r="F1" s="135"/>
      <c r="G1" s="68">
        <v>0.05555555555555555</v>
      </c>
      <c r="H1" s="135" t="s">
        <v>41</v>
      </c>
      <c r="I1" s="135"/>
      <c r="J1" s="135"/>
      <c r="K1" s="69">
        <v>14.3</v>
      </c>
      <c r="L1" s="70" t="s">
        <v>42</v>
      </c>
      <c r="M1" s="71"/>
    </row>
    <row r="3" spans="1:13" ht="19.5" customHeight="1">
      <c r="A3" s="72" t="s">
        <v>43</v>
      </c>
      <c r="B3" s="73" t="s">
        <v>44</v>
      </c>
      <c r="C3" s="136" t="s">
        <v>45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>
      <c r="A4" s="74">
        <v>0</v>
      </c>
      <c r="B4" s="75">
        <f aca="true" t="shared" si="0" ref="B4:B25">B$26/$A$26*$A4</f>
        <v>0</v>
      </c>
      <c r="C4" s="76">
        <f aca="true" t="shared" si="1" ref="C4:C25">C$26/$A$26*$A4</f>
        <v>0</v>
      </c>
      <c r="D4" s="77">
        <f aca="true" t="shared" si="2" ref="D4:D25">D$26/$A$26*$A4</f>
        <v>0</v>
      </c>
      <c r="E4" s="76">
        <f aca="true" t="shared" si="3" ref="E4:E25">E$26/$A$26*$A4</f>
        <v>0</v>
      </c>
      <c r="F4" s="77">
        <f aca="true" t="shared" si="4" ref="F4:F25">F$26/$A$26*$A4</f>
        <v>0</v>
      </c>
      <c r="G4" s="76">
        <f aca="true" t="shared" si="5" ref="G4:G25">G$26/$A$26*$A4</f>
        <v>0</v>
      </c>
      <c r="H4" s="77">
        <f aca="true" t="shared" si="6" ref="H4:H25">H$26/$A$26*$A4</f>
        <v>0</v>
      </c>
      <c r="I4" s="76">
        <f aca="true" t="shared" si="7" ref="I4:I25">I$26/$A$26*$A4</f>
        <v>0</v>
      </c>
      <c r="J4" s="77">
        <f aca="true" t="shared" si="8" ref="J4:J25">J$26/$A$26*$A4</f>
        <v>0</v>
      </c>
      <c r="K4" s="76">
        <f aca="true" t="shared" si="9" ref="K4:K25">K$26/$A$26*$A4</f>
        <v>0</v>
      </c>
      <c r="L4" s="77">
        <f aca="true" t="shared" si="10" ref="L4:L25">L$26/$A$26*$A4</f>
        <v>0</v>
      </c>
      <c r="M4" s="76">
        <f aca="true" t="shared" si="11" ref="M4:M25">M$26/$A$26*$A4</f>
        <v>0</v>
      </c>
    </row>
    <row r="5" spans="1:13" ht="15">
      <c r="A5" s="74">
        <v>1</v>
      </c>
      <c r="B5" s="75">
        <f t="shared" si="0"/>
        <v>0.002632964718272775</v>
      </c>
      <c r="C5" s="76">
        <f t="shared" si="1"/>
        <v>0.0042785676671932595</v>
      </c>
      <c r="D5" s="77">
        <f t="shared" si="2"/>
        <v>0.0039494470774091624</v>
      </c>
      <c r="E5" s="76">
        <f t="shared" si="3"/>
        <v>0.003784886782517114</v>
      </c>
      <c r="F5" s="77">
        <f t="shared" si="4"/>
        <v>0.003620326487625066</v>
      </c>
      <c r="G5" s="76">
        <f t="shared" si="5"/>
        <v>0.0034557661927330174</v>
      </c>
      <c r="H5" s="77">
        <f t="shared" si="6"/>
        <v>0.0032912058978409684</v>
      </c>
      <c r="I5" s="76">
        <f t="shared" si="7"/>
        <v>0.0031266456029489203</v>
      </c>
      <c r="J5" s="77">
        <f t="shared" si="8"/>
        <v>0.002962085308056872</v>
      </c>
      <c r="K5" s="76">
        <f t="shared" si="9"/>
        <v>0.0027975250131648238</v>
      </c>
      <c r="L5" s="77">
        <f t="shared" si="10"/>
        <v>0.002632964718272775</v>
      </c>
      <c r="M5" s="76">
        <f t="shared" si="11"/>
        <v>0.0024684044233807267</v>
      </c>
    </row>
    <row r="6" spans="1:13" ht="15">
      <c r="A6" s="74">
        <v>2</v>
      </c>
      <c r="B6" s="75">
        <f t="shared" si="0"/>
        <v>0.00526592943654555</v>
      </c>
      <c r="C6" s="76">
        <f t="shared" si="1"/>
        <v>0.008557135334386519</v>
      </c>
      <c r="D6" s="77">
        <f t="shared" si="2"/>
        <v>0.007898894154818325</v>
      </c>
      <c r="E6" s="76">
        <f t="shared" si="3"/>
        <v>0.007569773565034228</v>
      </c>
      <c r="F6" s="77">
        <f t="shared" si="4"/>
        <v>0.007240652975250132</v>
      </c>
      <c r="G6" s="76">
        <f t="shared" si="5"/>
        <v>0.006911532385466035</v>
      </c>
      <c r="H6" s="77">
        <f t="shared" si="6"/>
        <v>0.006582411795681937</v>
      </c>
      <c r="I6" s="76">
        <f t="shared" si="7"/>
        <v>0.006253291205897841</v>
      </c>
      <c r="J6" s="77">
        <f t="shared" si="8"/>
        <v>0.005924170616113744</v>
      </c>
      <c r="K6" s="76">
        <f t="shared" si="9"/>
        <v>0.0055950500263296475</v>
      </c>
      <c r="L6" s="77">
        <f t="shared" si="10"/>
        <v>0.00526592943654555</v>
      </c>
      <c r="M6" s="76">
        <f t="shared" si="11"/>
        <v>0.0049368088467614535</v>
      </c>
    </row>
    <row r="7" spans="1:13" ht="15">
      <c r="A7" s="74">
        <v>3</v>
      </c>
      <c r="B7" s="75">
        <f t="shared" si="0"/>
        <v>0.007898894154818325</v>
      </c>
      <c r="C7" s="76">
        <f t="shared" si="1"/>
        <v>0.012835703001579778</v>
      </c>
      <c r="D7" s="77">
        <f t="shared" si="2"/>
        <v>0.011848341232227487</v>
      </c>
      <c r="E7" s="76">
        <f t="shared" si="3"/>
        <v>0.011354660347551341</v>
      </c>
      <c r="F7" s="77">
        <f t="shared" si="4"/>
        <v>0.010860979462875198</v>
      </c>
      <c r="G7" s="76">
        <f t="shared" si="5"/>
        <v>0.010367298578199052</v>
      </c>
      <c r="H7" s="77">
        <f t="shared" si="6"/>
        <v>0.009873617693522905</v>
      </c>
      <c r="I7" s="76">
        <f t="shared" si="7"/>
        <v>0.00937993680884676</v>
      </c>
      <c r="J7" s="77">
        <f t="shared" si="8"/>
        <v>0.008886255924170616</v>
      </c>
      <c r="K7" s="76">
        <f t="shared" si="9"/>
        <v>0.008392575039494471</v>
      </c>
      <c r="L7" s="77">
        <f t="shared" si="10"/>
        <v>0.007898894154818325</v>
      </c>
      <c r="M7" s="76">
        <f t="shared" si="11"/>
        <v>0.00740521327014218</v>
      </c>
    </row>
    <row r="8" spans="1:13" ht="15">
      <c r="A8" s="74">
        <v>4</v>
      </c>
      <c r="B8" s="75">
        <f t="shared" si="0"/>
        <v>0.0105318588730911</v>
      </c>
      <c r="C8" s="76">
        <f t="shared" si="1"/>
        <v>0.017114270668773038</v>
      </c>
      <c r="D8" s="77">
        <f t="shared" si="2"/>
        <v>0.01579778830963665</v>
      </c>
      <c r="E8" s="76">
        <f t="shared" si="3"/>
        <v>0.015139547130068456</v>
      </c>
      <c r="F8" s="77">
        <f t="shared" si="4"/>
        <v>0.014481305950500263</v>
      </c>
      <c r="G8" s="76">
        <f t="shared" si="5"/>
        <v>0.01382306477093207</v>
      </c>
      <c r="H8" s="77">
        <f t="shared" si="6"/>
        <v>0.013164823591363874</v>
      </c>
      <c r="I8" s="76">
        <f t="shared" si="7"/>
        <v>0.012506582411795681</v>
      </c>
      <c r="J8" s="77">
        <f t="shared" si="8"/>
        <v>0.011848341232227487</v>
      </c>
      <c r="K8" s="76">
        <f t="shared" si="9"/>
        <v>0.011190100052659295</v>
      </c>
      <c r="L8" s="77">
        <f t="shared" si="10"/>
        <v>0.0105318588730911</v>
      </c>
      <c r="M8" s="76">
        <f t="shared" si="11"/>
        <v>0.009873617693522907</v>
      </c>
    </row>
    <row r="9" spans="1:13" ht="15">
      <c r="A9" s="74">
        <v>5</v>
      </c>
      <c r="B9" s="75">
        <f t="shared" si="0"/>
        <v>0.013164823591363874</v>
      </c>
      <c r="C9" s="76">
        <f t="shared" si="1"/>
        <v>0.021392838335966297</v>
      </c>
      <c r="D9" s="77">
        <f t="shared" si="2"/>
        <v>0.019747235387045814</v>
      </c>
      <c r="E9" s="76">
        <f t="shared" si="3"/>
        <v>0.01892443391258557</v>
      </c>
      <c r="F9" s="77">
        <f t="shared" si="4"/>
        <v>0.01810163243812533</v>
      </c>
      <c r="G9" s="76">
        <f t="shared" si="5"/>
        <v>0.017278830963665087</v>
      </c>
      <c r="H9" s="77">
        <f t="shared" si="6"/>
        <v>0.01645602948920484</v>
      </c>
      <c r="I9" s="76">
        <f t="shared" si="7"/>
        <v>0.0156332280147446</v>
      </c>
      <c r="J9" s="77">
        <f t="shared" si="8"/>
        <v>0.014810426540284359</v>
      </c>
      <c r="K9" s="76">
        <f t="shared" si="9"/>
        <v>0.013987625065824119</v>
      </c>
      <c r="L9" s="77">
        <f t="shared" si="10"/>
        <v>0.013164823591363874</v>
      </c>
      <c r="M9" s="76">
        <f t="shared" si="11"/>
        <v>0.012342022116903634</v>
      </c>
    </row>
    <row r="10" spans="1:13" ht="15">
      <c r="A10" s="74">
        <v>6</v>
      </c>
      <c r="B10" s="75">
        <f t="shared" si="0"/>
        <v>0.01579778830963665</v>
      </c>
      <c r="C10" s="76">
        <f t="shared" si="1"/>
        <v>0.025671406003159557</v>
      </c>
      <c r="D10" s="77">
        <f t="shared" si="2"/>
        <v>0.023696682464454975</v>
      </c>
      <c r="E10" s="76">
        <f t="shared" si="3"/>
        <v>0.022709320695102682</v>
      </c>
      <c r="F10" s="77">
        <f t="shared" si="4"/>
        <v>0.021721958925750396</v>
      </c>
      <c r="G10" s="76">
        <f t="shared" si="5"/>
        <v>0.020734597156398103</v>
      </c>
      <c r="H10" s="77">
        <f t="shared" si="6"/>
        <v>0.01974723538704581</v>
      </c>
      <c r="I10" s="76">
        <f t="shared" si="7"/>
        <v>0.01875987361769352</v>
      </c>
      <c r="J10" s="77">
        <f t="shared" si="8"/>
        <v>0.017772511848341232</v>
      </c>
      <c r="K10" s="76">
        <f t="shared" si="9"/>
        <v>0.016785150078988943</v>
      </c>
      <c r="L10" s="77">
        <f t="shared" si="10"/>
        <v>0.01579778830963665</v>
      </c>
      <c r="M10" s="76">
        <f t="shared" si="11"/>
        <v>0.01481042654028436</v>
      </c>
    </row>
    <row r="11" spans="1:13" ht="15">
      <c r="A11" s="74">
        <v>7</v>
      </c>
      <c r="B11" s="75">
        <f t="shared" si="0"/>
        <v>0.018430753027909422</v>
      </c>
      <c r="C11" s="76">
        <f t="shared" si="1"/>
        <v>0.029949973670352816</v>
      </c>
      <c r="D11" s="77">
        <f t="shared" si="2"/>
        <v>0.027646129541864135</v>
      </c>
      <c r="E11" s="76">
        <f t="shared" si="3"/>
        <v>0.026494207477619797</v>
      </c>
      <c r="F11" s="77">
        <f t="shared" si="4"/>
        <v>0.02534228541337546</v>
      </c>
      <c r="G11" s="76">
        <f t="shared" si="5"/>
        <v>0.024190363349131123</v>
      </c>
      <c r="H11" s="77">
        <f t="shared" si="6"/>
        <v>0.02303844128488678</v>
      </c>
      <c r="I11" s="76">
        <f t="shared" si="7"/>
        <v>0.021886519220642442</v>
      </c>
      <c r="J11" s="77">
        <f t="shared" si="8"/>
        <v>0.020734597156398103</v>
      </c>
      <c r="K11" s="76">
        <f t="shared" si="9"/>
        <v>0.019582675092153765</v>
      </c>
      <c r="L11" s="77">
        <f t="shared" si="10"/>
        <v>0.018430753027909422</v>
      </c>
      <c r="M11" s="76">
        <f t="shared" si="11"/>
        <v>0.017278830963665087</v>
      </c>
    </row>
    <row r="12" spans="1:13" ht="15">
      <c r="A12" s="74">
        <v>8</v>
      </c>
      <c r="B12" s="75">
        <f t="shared" si="0"/>
        <v>0.0210637177461822</v>
      </c>
      <c r="C12" s="76">
        <f t="shared" si="1"/>
        <v>0.034228541337546076</v>
      </c>
      <c r="D12" s="77">
        <f t="shared" si="2"/>
        <v>0.0315955766192733</v>
      </c>
      <c r="E12" s="76">
        <f t="shared" si="3"/>
        <v>0.03027909426013691</v>
      </c>
      <c r="F12" s="77">
        <f t="shared" si="4"/>
        <v>0.028962611901000527</v>
      </c>
      <c r="G12" s="76">
        <f t="shared" si="5"/>
        <v>0.02764612954186414</v>
      </c>
      <c r="H12" s="77">
        <f t="shared" si="6"/>
        <v>0.026329647182727747</v>
      </c>
      <c r="I12" s="76">
        <f t="shared" si="7"/>
        <v>0.025013164823591363</v>
      </c>
      <c r="J12" s="77">
        <f t="shared" si="8"/>
        <v>0.023696682464454975</v>
      </c>
      <c r="K12" s="76">
        <f t="shared" si="9"/>
        <v>0.02238020010531859</v>
      </c>
      <c r="L12" s="77">
        <f t="shared" si="10"/>
        <v>0.0210637177461822</v>
      </c>
      <c r="M12" s="76">
        <f t="shared" si="11"/>
        <v>0.019747235387045814</v>
      </c>
    </row>
    <row r="13" spans="1:13" ht="15">
      <c r="A13" s="74">
        <v>9</v>
      </c>
      <c r="B13" s="75">
        <f t="shared" si="0"/>
        <v>0.023696682464454975</v>
      </c>
      <c r="C13" s="76">
        <f t="shared" si="1"/>
        <v>0.03850710900473933</v>
      </c>
      <c r="D13" s="77">
        <f t="shared" si="2"/>
        <v>0.035545023696682464</v>
      </c>
      <c r="E13" s="76">
        <f t="shared" si="3"/>
        <v>0.034063981042654026</v>
      </c>
      <c r="F13" s="77">
        <f t="shared" si="4"/>
        <v>0.032582938388625596</v>
      </c>
      <c r="G13" s="76">
        <f t="shared" si="5"/>
        <v>0.031101895734597155</v>
      </c>
      <c r="H13" s="77">
        <f t="shared" si="6"/>
        <v>0.029620853080568714</v>
      </c>
      <c r="I13" s="76">
        <f t="shared" si="7"/>
        <v>0.028139810426540283</v>
      </c>
      <c r="J13" s="77">
        <f t="shared" si="8"/>
        <v>0.026658767772511846</v>
      </c>
      <c r="K13" s="76">
        <f t="shared" si="9"/>
        <v>0.025177725118483416</v>
      </c>
      <c r="L13" s="77">
        <f t="shared" si="10"/>
        <v>0.023696682464454975</v>
      </c>
      <c r="M13" s="76">
        <f t="shared" si="11"/>
        <v>0.02221563981042654</v>
      </c>
    </row>
    <row r="14" spans="1:13" ht="15">
      <c r="A14" s="74">
        <v>10</v>
      </c>
      <c r="B14" s="75">
        <f t="shared" si="0"/>
        <v>0.026329647182727747</v>
      </c>
      <c r="C14" s="76">
        <f t="shared" si="1"/>
        <v>0.042785676671932595</v>
      </c>
      <c r="D14" s="77">
        <f t="shared" si="2"/>
        <v>0.03949447077409163</v>
      </c>
      <c r="E14" s="76">
        <f t="shared" si="3"/>
        <v>0.03784886782517114</v>
      </c>
      <c r="F14" s="77">
        <f t="shared" si="4"/>
        <v>0.03620326487625066</v>
      </c>
      <c r="G14" s="76">
        <f t="shared" si="5"/>
        <v>0.034557661927330174</v>
      </c>
      <c r="H14" s="77">
        <f t="shared" si="6"/>
        <v>0.03291205897840968</v>
      </c>
      <c r="I14" s="76">
        <f t="shared" si="7"/>
        <v>0.0312664560294892</v>
      </c>
      <c r="J14" s="77">
        <f t="shared" si="8"/>
        <v>0.029620853080568717</v>
      </c>
      <c r="K14" s="76">
        <f t="shared" si="9"/>
        <v>0.027975250131648238</v>
      </c>
      <c r="L14" s="77">
        <f t="shared" si="10"/>
        <v>0.026329647182727747</v>
      </c>
      <c r="M14" s="76">
        <f t="shared" si="11"/>
        <v>0.024684044233807267</v>
      </c>
    </row>
    <row r="15" spans="1:13" ht="15">
      <c r="A15" s="74">
        <v>11</v>
      </c>
      <c r="B15" s="75">
        <f t="shared" si="0"/>
        <v>0.028962611901000523</v>
      </c>
      <c r="C15" s="76">
        <f t="shared" si="1"/>
        <v>0.04706424433912586</v>
      </c>
      <c r="D15" s="77">
        <f t="shared" si="2"/>
        <v>0.043443917851500785</v>
      </c>
      <c r="E15" s="76">
        <f t="shared" si="3"/>
        <v>0.041633754607688256</v>
      </c>
      <c r="F15" s="77">
        <f t="shared" si="4"/>
        <v>0.03982359136387573</v>
      </c>
      <c r="G15" s="76">
        <f t="shared" si="5"/>
        <v>0.03801342812006319</v>
      </c>
      <c r="H15" s="77">
        <f t="shared" si="6"/>
        <v>0.036203264876250654</v>
      </c>
      <c r="I15" s="76">
        <f t="shared" si="7"/>
        <v>0.034393101632438125</v>
      </c>
      <c r="J15" s="77">
        <f t="shared" si="8"/>
        <v>0.03258293838862559</v>
      </c>
      <c r="K15" s="76">
        <f t="shared" si="9"/>
        <v>0.03077277514481306</v>
      </c>
      <c r="L15" s="77">
        <f t="shared" si="10"/>
        <v>0.028962611901000523</v>
      </c>
      <c r="M15" s="76">
        <f t="shared" si="11"/>
        <v>0.027152448657187994</v>
      </c>
    </row>
    <row r="16" spans="1:13" ht="15">
      <c r="A16" s="74">
        <v>12</v>
      </c>
      <c r="B16" s="75">
        <f t="shared" si="0"/>
        <v>0.0315955766192733</v>
      </c>
      <c r="C16" s="76">
        <f t="shared" si="1"/>
        <v>0.05134281200631911</v>
      </c>
      <c r="D16" s="77">
        <f t="shared" si="2"/>
        <v>0.04739336492890995</v>
      </c>
      <c r="E16" s="76">
        <f t="shared" si="3"/>
        <v>0.045418641390205364</v>
      </c>
      <c r="F16" s="77">
        <f t="shared" si="4"/>
        <v>0.04344391785150079</v>
      </c>
      <c r="G16" s="76">
        <f t="shared" si="5"/>
        <v>0.041469194312796206</v>
      </c>
      <c r="H16" s="77">
        <f t="shared" si="6"/>
        <v>0.03949447077409162</v>
      </c>
      <c r="I16" s="76">
        <f t="shared" si="7"/>
        <v>0.03751974723538704</v>
      </c>
      <c r="J16" s="77">
        <f t="shared" si="8"/>
        <v>0.035545023696682464</v>
      </c>
      <c r="K16" s="76">
        <f t="shared" si="9"/>
        <v>0.033570300157977885</v>
      </c>
      <c r="L16" s="77">
        <f t="shared" si="10"/>
        <v>0.0315955766192733</v>
      </c>
      <c r="M16" s="76">
        <f t="shared" si="11"/>
        <v>0.02962085308056872</v>
      </c>
    </row>
    <row r="17" spans="1:13" ht="15">
      <c r="A17" s="74">
        <v>13</v>
      </c>
      <c r="B17" s="75">
        <f t="shared" si="0"/>
        <v>0.034228541337546076</v>
      </c>
      <c r="C17" s="76">
        <f t="shared" si="1"/>
        <v>0.05562137967351237</v>
      </c>
      <c r="D17" s="77">
        <f t="shared" si="2"/>
        <v>0.05134281200631911</v>
      </c>
      <c r="E17" s="76">
        <f t="shared" si="3"/>
        <v>0.04920352817272248</v>
      </c>
      <c r="F17" s="77">
        <f t="shared" si="4"/>
        <v>0.04706424433912586</v>
      </c>
      <c r="G17" s="76">
        <f t="shared" si="5"/>
        <v>0.04492496050552922</v>
      </c>
      <c r="H17" s="77">
        <f t="shared" si="6"/>
        <v>0.04278567667193259</v>
      </c>
      <c r="I17" s="76">
        <f t="shared" si="7"/>
        <v>0.04064639283833597</v>
      </c>
      <c r="J17" s="77">
        <f t="shared" si="8"/>
        <v>0.03850710900473933</v>
      </c>
      <c r="K17" s="76">
        <f t="shared" si="9"/>
        <v>0.03636782517114271</v>
      </c>
      <c r="L17" s="77">
        <f t="shared" si="10"/>
        <v>0.034228541337546076</v>
      </c>
      <c r="M17" s="76">
        <f t="shared" si="11"/>
        <v>0.03208925750394945</v>
      </c>
    </row>
    <row r="18" spans="1:13" ht="15">
      <c r="A18" s="74">
        <v>14</v>
      </c>
      <c r="B18" s="75">
        <f t="shared" si="0"/>
        <v>0.036861506055818845</v>
      </c>
      <c r="C18" s="76">
        <f t="shared" si="1"/>
        <v>0.05989994734070563</v>
      </c>
      <c r="D18" s="77">
        <f t="shared" si="2"/>
        <v>0.05529225908372827</v>
      </c>
      <c r="E18" s="76">
        <f t="shared" si="3"/>
        <v>0.05298841495523959</v>
      </c>
      <c r="F18" s="77">
        <f t="shared" si="4"/>
        <v>0.05068457082675092</v>
      </c>
      <c r="G18" s="76">
        <f t="shared" si="5"/>
        <v>0.048380726698262246</v>
      </c>
      <c r="H18" s="77">
        <f t="shared" si="6"/>
        <v>0.04607688256977356</v>
      </c>
      <c r="I18" s="76">
        <f t="shared" si="7"/>
        <v>0.043773038441284884</v>
      </c>
      <c r="J18" s="77">
        <f t="shared" si="8"/>
        <v>0.041469194312796206</v>
      </c>
      <c r="K18" s="76">
        <f t="shared" si="9"/>
        <v>0.03916535018430753</v>
      </c>
      <c r="L18" s="77">
        <f t="shared" si="10"/>
        <v>0.036861506055818845</v>
      </c>
      <c r="M18" s="76">
        <f t="shared" si="11"/>
        <v>0.034557661927330174</v>
      </c>
    </row>
    <row r="19" spans="1:13" ht="15">
      <c r="A19" s="74">
        <v>15</v>
      </c>
      <c r="B19" s="75">
        <f t="shared" si="0"/>
        <v>0.03949447077409162</v>
      </c>
      <c r="C19" s="76">
        <f t="shared" si="1"/>
        <v>0.0641785150078989</v>
      </c>
      <c r="D19" s="77">
        <f t="shared" si="2"/>
        <v>0.059241706161137435</v>
      </c>
      <c r="E19" s="76">
        <f t="shared" si="3"/>
        <v>0.05677330173775671</v>
      </c>
      <c r="F19" s="77">
        <f t="shared" si="4"/>
        <v>0.05430489731437599</v>
      </c>
      <c r="G19" s="76">
        <f t="shared" si="5"/>
        <v>0.05183649289099526</v>
      </c>
      <c r="H19" s="77">
        <f t="shared" si="6"/>
        <v>0.04936808846761453</v>
      </c>
      <c r="I19" s="76">
        <f t="shared" si="7"/>
        <v>0.04689968404423381</v>
      </c>
      <c r="J19" s="77">
        <f t="shared" si="8"/>
        <v>0.044431279620853074</v>
      </c>
      <c r="K19" s="76">
        <f t="shared" si="9"/>
        <v>0.041962875197472355</v>
      </c>
      <c r="L19" s="77">
        <f t="shared" si="10"/>
        <v>0.03949447077409162</v>
      </c>
      <c r="M19" s="76">
        <f t="shared" si="11"/>
        <v>0.0370260663507109</v>
      </c>
    </row>
    <row r="20" spans="1:13" ht="15">
      <c r="A20" s="74">
        <v>16</v>
      </c>
      <c r="B20" s="75">
        <f t="shared" si="0"/>
        <v>0.0421274354923644</v>
      </c>
      <c r="C20" s="76">
        <f t="shared" si="1"/>
        <v>0.06845708267509215</v>
      </c>
      <c r="D20" s="77">
        <f t="shared" si="2"/>
        <v>0.0631911532385466</v>
      </c>
      <c r="E20" s="76">
        <f t="shared" si="3"/>
        <v>0.06055818852027382</v>
      </c>
      <c r="F20" s="77">
        <f t="shared" si="4"/>
        <v>0.057925223802001054</v>
      </c>
      <c r="G20" s="76">
        <f t="shared" si="5"/>
        <v>0.05529225908372828</v>
      </c>
      <c r="H20" s="77">
        <f t="shared" si="6"/>
        <v>0.052659294365455495</v>
      </c>
      <c r="I20" s="76">
        <f t="shared" si="7"/>
        <v>0.050026329647182725</v>
      </c>
      <c r="J20" s="77">
        <f t="shared" si="8"/>
        <v>0.04739336492890995</v>
      </c>
      <c r="K20" s="76">
        <f t="shared" si="9"/>
        <v>0.04476040021063718</v>
      </c>
      <c r="L20" s="77">
        <f t="shared" si="10"/>
        <v>0.0421274354923644</v>
      </c>
      <c r="M20" s="76">
        <f t="shared" si="11"/>
        <v>0.03949447077409163</v>
      </c>
    </row>
    <row r="21" spans="1:13" ht="15">
      <c r="A21" s="74">
        <v>17</v>
      </c>
      <c r="B21" s="75">
        <f t="shared" si="0"/>
        <v>0.04476040021063717</v>
      </c>
      <c r="C21" s="76">
        <f t="shared" si="1"/>
        <v>0.07273565034228541</v>
      </c>
      <c r="D21" s="77">
        <f t="shared" si="2"/>
        <v>0.06714060031595576</v>
      </c>
      <c r="E21" s="76">
        <f t="shared" si="3"/>
        <v>0.06434307530279093</v>
      </c>
      <c r="F21" s="77">
        <f t="shared" si="4"/>
        <v>0.06154555028962612</v>
      </c>
      <c r="G21" s="76">
        <f t="shared" si="5"/>
        <v>0.058748025276461294</v>
      </c>
      <c r="H21" s="77">
        <f t="shared" si="6"/>
        <v>0.05595050026329646</v>
      </c>
      <c r="I21" s="76">
        <f t="shared" si="7"/>
        <v>0.05315297525013164</v>
      </c>
      <c r="J21" s="77">
        <f t="shared" si="8"/>
        <v>0.050355450236966824</v>
      </c>
      <c r="K21" s="76">
        <f t="shared" si="9"/>
        <v>0.047557925223802006</v>
      </c>
      <c r="L21" s="77">
        <f t="shared" si="10"/>
        <v>0.04476040021063717</v>
      </c>
      <c r="M21" s="76">
        <f t="shared" si="11"/>
        <v>0.041962875197472355</v>
      </c>
    </row>
    <row r="22" spans="1:13" ht="15">
      <c r="A22" s="74">
        <v>18</v>
      </c>
      <c r="B22" s="75">
        <f t="shared" si="0"/>
        <v>0.04739336492890995</v>
      </c>
      <c r="C22" s="76">
        <f t="shared" si="1"/>
        <v>0.07701421800947866</v>
      </c>
      <c r="D22" s="77">
        <f t="shared" si="2"/>
        <v>0.07109004739336493</v>
      </c>
      <c r="E22" s="76">
        <f t="shared" si="3"/>
        <v>0.06812796208530805</v>
      </c>
      <c r="F22" s="77">
        <f t="shared" si="4"/>
        <v>0.06516587677725119</v>
      </c>
      <c r="G22" s="76">
        <f t="shared" si="5"/>
        <v>0.06220379146919431</v>
      </c>
      <c r="H22" s="77">
        <f t="shared" si="6"/>
        <v>0.05924170616113743</v>
      </c>
      <c r="I22" s="76">
        <f t="shared" si="7"/>
        <v>0.05627962085308057</v>
      </c>
      <c r="J22" s="77">
        <f t="shared" si="8"/>
        <v>0.05331753554502369</v>
      </c>
      <c r="K22" s="76">
        <f t="shared" si="9"/>
        <v>0.05035545023696683</v>
      </c>
      <c r="L22" s="77">
        <f t="shared" si="10"/>
        <v>0.04739336492890995</v>
      </c>
      <c r="M22" s="76">
        <f t="shared" si="11"/>
        <v>0.04443127962085308</v>
      </c>
    </row>
    <row r="23" spans="1:13" ht="15">
      <c r="A23" s="74">
        <v>19</v>
      </c>
      <c r="B23" s="75">
        <f t="shared" si="0"/>
        <v>0.05002632964718272</v>
      </c>
      <c r="C23" s="76">
        <f t="shared" si="1"/>
        <v>0.08129278567667193</v>
      </c>
      <c r="D23" s="77">
        <f t="shared" si="2"/>
        <v>0.07503949447077408</v>
      </c>
      <c r="E23" s="76">
        <f t="shared" si="3"/>
        <v>0.07191284886782516</v>
      </c>
      <c r="F23" s="77">
        <f t="shared" si="4"/>
        <v>0.06878620326487625</v>
      </c>
      <c r="G23" s="76">
        <f t="shared" si="5"/>
        <v>0.06565955766192733</v>
      </c>
      <c r="H23" s="77">
        <f t="shared" si="6"/>
        <v>0.0625329120589784</v>
      </c>
      <c r="I23" s="76">
        <f t="shared" si="7"/>
        <v>0.059406266456029484</v>
      </c>
      <c r="J23" s="77">
        <f t="shared" si="8"/>
        <v>0.05627962085308057</v>
      </c>
      <c r="K23" s="76">
        <f t="shared" si="9"/>
        <v>0.05315297525013165</v>
      </c>
      <c r="L23" s="77">
        <f t="shared" si="10"/>
        <v>0.05002632964718272</v>
      </c>
      <c r="M23" s="76">
        <f t="shared" si="11"/>
        <v>0.04689968404423381</v>
      </c>
    </row>
    <row r="24" spans="1:13" ht="15">
      <c r="A24" s="74">
        <v>20</v>
      </c>
      <c r="B24" s="75">
        <f t="shared" si="0"/>
        <v>0.052659294365455495</v>
      </c>
      <c r="C24" s="76">
        <f t="shared" si="1"/>
        <v>0.08557135334386519</v>
      </c>
      <c r="D24" s="77">
        <f t="shared" si="2"/>
        <v>0.07898894154818326</v>
      </c>
      <c r="E24" s="76">
        <f t="shared" si="3"/>
        <v>0.07569773565034228</v>
      </c>
      <c r="F24" s="77">
        <f t="shared" si="4"/>
        <v>0.07240652975250132</v>
      </c>
      <c r="G24" s="76">
        <f t="shared" si="5"/>
        <v>0.06911532385466035</v>
      </c>
      <c r="H24" s="77">
        <f t="shared" si="6"/>
        <v>0.06582411795681936</v>
      </c>
      <c r="I24" s="76">
        <f t="shared" si="7"/>
        <v>0.0625329120589784</v>
      </c>
      <c r="J24" s="77">
        <f t="shared" si="8"/>
        <v>0.059241706161137435</v>
      </c>
      <c r="K24" s="76">
        <f t="shared" si="9"/>
        <v>0.055950500263296475</v>
      </c>
      <c r="L24" s="77">
        <f t="shared" si="10"/>
        <v>0.052659294365455495</v>
      </c>
      <c r="M24" s="76">
        <f t="shared" si="11"/>
        <v>0.049368088467614535</v>
      </c>
    </row>
    <row r="25" spans="1:13" ht="15">
      <c r="A25" s="74">
        <v>21</v>
      </c>
      <c r="B25" s="75">
        <f t="shared" si="0"/>
        <v>0.05529225908372827</v>
      </c>
      <c r="C25" s="76">
        <f t="shared" si="1"/>
        <v>0.08984992101105845</v>
      </c>
      <c r="D25" s="77">
        <f t="shared" si="2"/>
        <v>0.08293838862559241</v>
      </c>
      <c r="E25" s="76">
        <f t="shared" si="3"/>
        <v>0.07948262243285939</v>
      </c>
      <c r="F25" s="77">
        <f t="shared" si="4"/>
        <v>0.07602685624012638</v>
      </c>
      <c r="G25" s="76">
        <f t="shared" si="5"/>
        <v>0.07257109004739336</v>
      </c>
      <c r="H25" s="77">
        <f t="shared" si="6"/>
        <v>0.06911532385466033</v>
      </c>
      <c r="I25" s="76">
        <f t="shared" si="7"/>
        <v>0.06565955766192733</v>
      </c>
      <c r="J25" s="77">
        <f t="shared" si="8"/>
        <v>0.06220379146919431</v>
      </c>
      <c r="K25" s="76">
        <f t="shared" si="9"/>
        <v>0.0587480252764613</v>
      </c>
      <c r="L25" s="77">
        <f t="shared" si="10"/>
        <v>0.05529225908372827</v>
      </c>
      <c r="M25" s="76">
        <f t="shared" si="11"/>
        <v>0.05183649289099526</v>
      </c>
    </row>
    <row r="26" spans="1:13" ht="15">
      <c r="A26" s="78">
        <v>21.1</v>
      </c>
      <c r="B26" s="79">
        <f>G1</f>
        <v>0.05555555555555555</v>
      </c>
      <c r="C26" s="80">
        <v>0.09027777777777778</v>
      </c>
      <c r="D26" s="80">
        <v>0.08333333333333333</v>
      </c>
      <c r="E26" s="80">
        <v>0.0798611111111111</v>
      </c>
      <c r="F26" s="80">
        <v>0.0763888888888889</v>
      </c>
      <c r="G26" s="80">
        <v>0.07291666666666667</v>
      </c>
      <c r="H26" s="80">
        <v>0.06944444444444443</v>
      </c>
      <c r="I26" s="80">
        <v>0.06597222222222222</v>
      </c>
      <c r="J26" s="80">
        <v>0.0625</v>
      </c>
      <c r="K26" s="80">
        <v>0.05902777777777778</v>
      </c>
      <c r="L26" s="80">
        <v>0.05555555555555555</v>
      </c>
      <c r="M26" s="81">
        <v>0.052083333333333336</v>
      </c>
    </row>
    <row r="27" spans="1:13" ht="15" customHeight="1">
      <c r="A27" s="82" t="s">
        <v>46</v>
      </c>
      <c r="B27" s="83">
        <f aca="true" t="shared" si="12" ref="B27:M27">$A$26/B26/24</f>
        <v>15.825000000000003</v>
      </c>
      <c r="C27" s="84">
        <f t="shared" si="12"/>
        <v>9.73846153846154</v>
      </c>
      <c r="D27" s="84">
        <f t="shared" si="12"/>
        <v>10.55</v>
      </c>
      <c r="E27" s="84">
        <f t="shared" si="12"/>
        <v>11.008695652173914</v>
      </c>
      <c r="F27" s="84">
        <f t="shared" si="12"/>
        <v>11.509090909090908</v>
      </c>
      <c r="G27" s="84">
        <f t="shared" si="12"/>
        <v>12.057142857142857</v>
      </c>
      <c r="H27" s="84">
        <f t="shared" si="12"/>
        <v>12.660000000000004</v>
      </c>
      <c r="I27" s="84">
        <f t="shared" si="12"/>
        <v>13.326315789473684</v>
      </c>
      <c r="J27" s="84">
        <f t="shared" si="12"/>
        <v>14.066666666666668</v>
      </c>
      <c r="K27" s="84">
        <f t="shared" si="12"/>
        <v>14.894117647058822</v>
      </c>
      <c r="L27" s="84">
        <f t="shared" si="12"/>
        <v>15.825000000000003</v>
      </c>
      <c r="M27" s="84">
        <f t="shared" si="12"/>
        <v>16.88</v>
      </c>
    </row>
    <row r="28" spans="1:13" ht="15" customHeight="1">
      <c r="A28" s="82" t="s">
        <v>7</v>
      </c>
      <c r="B28" s="85">
        <f aca="true" t="shared" si="13" ref="B28:M28">B27/$K$1</f>
        <v>1.106643356643357</v>
      </c>
      <c r="C28" s="86">
        <f t="shared" si="13"/>
        <v>0.6810112963959118</v>
      </c>
      <c r="D28" s="86">
        <f t="shared" si="13"/>
        <v>0.7377622377622378</v>
      </c>
      <c r="E28" s="86">
        <f t="shared" si="13"/>
        <v>0.7698388567953786</v>
      </c>
      <c r="F28" s="86">
        <f t="shared" si="13"/>
        <v>0.8048315321042593</v>
      </c>
      <c r="G28" s="86">
        <f t="shared" si="13"/>
        <v>0.8431568431568431</v>
      </c>
      <c r="H28" s="86">
        <f t="shared" si="13"/>
        <v>0.8853146853146855</v>
      </c>
      <c r="I28" s="86">
        <f t="shared" si="13"/>
        <v>0.9319101950680897</v>
      </c>
      <c r="J28" s="86">
        <f t="shared" si="13"/>
        <v>0.9836829836829838</v>
      </c>
      <c r="K28" s="86">
        <f t="shared" si="13"/>
        <v>1.041546688605512</v>
      </c>
      <c r="L28" s="86">
        <f t="shared" si="13"/>
        <v>1.106643356643357</v>
      </c>
      <c r="M28" s="86">
        <f t="shared" si="13"/>
        <v>1.1804195804195803</v>
      </c>
    </row>
  </sheetData>
  <sheetProtection selectLockedCells="1" selectUnlockedCells="1"/>
  <mergeCells count="3">
    <mergeCell ref="A1:F1"/>
    <mergeCell ref="H1:J1"/>
    <mergeCell ref="C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85" zoomScaleNormal="85" zoomScalePageLayoutView="0" workbookViewId="0" topLeftCell="A1">
      <selection activeCell="L13" sqref="L13"/>
    </sheetView>
  </sheetViews>
  <sheetFormatPr defaultColWidth="11.00390625" defaultRowHeight="12.75"/>
  <cols>
    <col min="1" max="1" width="13.421875" style="19" customWidth="1"/>
    <col min="2" max="2" width="19.28125" style="19" customWidth="1"/>
    <col min="3" max="6" width="10.7109375" style="19" customWidth="1"/>
    <col min="7" max="7" width="12.7109375" style="19" customWidth="1"/>
    <col min="8" max="10" width="10.7109375" style="19" customWidth="1"/>
    <col min="11" max="11" width="12.7109375" style="19" customWidth="1"/>
    <col min="12" max="13" width="10.7109375" style="19" customWidth="1"/>
  </cols>
  <sheetData>
    <row r="1" spans="1:13" ht="15.75">
      <c r="A1" s="135" t="s">
        <v>48</v>
      </c>
      <c r="B1" s="135"/>
      <c r="C1" s="135"/>
      <c r="D1" s="135"/>
      <c r="E1" s="135"/>
      <c r="F1" s="135"/>
      <c r="G1" s="68">
        <v>0.15833333333333333</v>
      </c>
      <c r="H1" s="135" t="s">
        <v>41</v>
      </c>
      <c r="I1" s="135"/>
      <c r="J1" s="135"/>
      <c r="K1" s="69">
        <v>16</v>
      </c>
      <c r="L1" s="70" t="s">
        <v>42</v>
      </c>
      <c r="M1" s="71"/>
    </row>
    <row r="3" spans="1:13" ht="19.5" customHeight="1">
      <c r="A3" s="72" t="s">
        <v>43</v>
      </c>
      <c r="B3" s="73" t="s">
        <v>44</v>
      </c>
      <c r="C3" s="136" t="s">
        <v>45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>
      <c r="A4" s="74">
        <v>0</v>
      </c>
      <c r="B4" s="75">
        <f aca="true" t="shared" si="0" ref="B4:B47">B$48/$A$48*$A4</f>
        <v>0</v>
      </c>
      <c r="C4" s="76">
        <f aca="true" t="shared" si="1" ref="C4:C47">C$48/$A$48*$A4</f>
        <v>0</v>
      </c>
      <c r="D4" s="77">
        <f aca="true" t="shared" si="2" ref="D4:D47">D$48/$A$48*$A4</f>
        <v>0</v>
      </c>
      <c r="E4" s="76">
        <f aca="true" t="shared" si="3" ref="E4:E47">E$48/$A$48*$A4</f>
        <v>0</v>
      </c>
      <c r="F4" s="77">
        <f aca="true" t="shared" si="4" ref="F4:F47">F$48/$A$48*$A4</f>
        <v>0</v>
      </c>
      <c r="G4" s="76">
        <f aca="true" t="shared" si="5" ref="G4:G47">G$48/$A$48*$A4</f>
        <v>0</v>
      </c>
      <c r="H4" s="77">
        <f aca="true" t="shared" si="6" ref="H4:H47">H$48/$A$48*$A4</f>
        <v>0</v>
      </c>
      <c r="I4" s="76">
        <f aca="true" t="shared" si="7" ref="I4:I47">I$48/$A$48*$A4</f>
        <v>0</v>
      </c>
      <c r="J4" s="77">
        <f aca="true" t="shared" si="8" ref="J4:J47">J$48/$A$48*$A4</f>
        <v>0</v>
      </c>
      <c r="K4" s="76">
        <f aca="true" t="shared" si="9" ref="K4:K47">K$48/$A$48*$A4</f>
        <v>0</v>
      </c>
      <c r="L4" s="77">
        <f aca="true" t="shared" si="10" ref="L4:L47">L$48/$A$48*$A4</f>
        <v>0</v>
      </c>
      <c r="M4" s="87">
        <f aca="true" t="shared" si="11" ref="M4:M47">M$48/$A$48*$A4</f>
        <v>0</v>
      </c>
    </row>
    <row r="5" spans="1:13" ht="15">
      <c r="A5" s="74">
        <v>1</v>
      </c>
      <c r="B5" s="75">
        <f t="shared" si="0"/>
        <v>0.0037524193229845557</v>
      </c>
      <c r="C5" s="76">
        <f t="shared" si="1"/>
        <v>0.004443654461429079</v>
      </c>
      <c r="D5" s="77">
        <f t="shared" si="2"/>
        <v>0.004196784769127464</v>
      </c>
      <c r="E5" s="76">
        <f t="shared" si="3"/>
        <v>0.003949915076825848</v>
      </c>
      <c r="F5" s="77">
        <f t="shared" si="4"/>
        <v>0.0037030453845242326</v>
      </c>
      <c r="G5" s="76">
        <f t="shared" si="5"/>
        <v>0.0034561756922226175</v>
      </c>
      <c r="H5" s="77">
        <f t="shared" si="6"/>
        <v>0.0032093059999210014</v>
      </c>
      <c r="I5" s="76">
        <f t="shared" si="7"/>
        <v>0.0029624363076193863</v>
      </c>
      <c r="J5" s="77">
        <f t="shared" si="8"/>
        <v>0.0027155666153177707</v>
      </c>
      <c r="K5" s="76">
        <f t="shared" si="9"/>
        <v>0.002468696923016155</v>
      </c>
      <c r="L5" s="77">
        <f t="shared" si="10"/>
        <v>0.0022218272307145395</v>
      </c>
      <c r="M5" s="87">
        <f t="shared" si="11"/>
        <v>0.002034754863881538</v>
      </c>
    </row>
    <row r="6" spans="1:13" ht="15">
      <c r="A6" s="74">
        <v>2</v>
      </c>
      <c r="B6" s="75">
        <f t="shared" si="0"/>
        <v>0.007504838645969111</v>
      </c>
      <c r="C6" s="76">
        <f t="shared" si="1"/>
        <v>0.008887308922858158</v>
      </c>
      <c r="D6" s="77">
        <f t="shared" si="2"/>
        <v>0.008393569538254929</v>
      </c>
      <c r="E6" s="76">
        <f t="shared" si="3"/>
        <v>0.007899830153651696</v>
      </c>
      <c r="F6" s="77">
        <f t="shared" si="4"/>
        <v>0.007406090769048465</v>
      </c>
      <c r="G6" s="76">
        <f t="shared" si="5"/>
        <v>0.006912351384445235</v>
      </c>
      <c r="H6" s="77">
        <f t="shared" si="6"/>
        <v>0.006418611999842003</v>
      </c>
      <c r="I6" s="76">
        <f t="shared" si="7"/>
        <v>0.0059248726152387726</v>
      </c>
      <c r="J6" s="77">
        <f t="shared" si="8"/>
        <v>0.005431133230635541</v>
      </c>
      <c r="K6" s="76">
        <f t="shared" si="9"/>
        <v>0.00493739384603231</v>
      </c>
      <c r="L6" s="77">
        <f t="shared" si="10"/>
        <v>0.004443654461429079</v>
      </c>
      <c r="M6" s="87">
        <f t="shared" si="11"/>
        <v>0.004069509727763076</v>
      </c>
    </row>
    <row r="7" spans="1:13" ht="15">
      <c r="A7" s="74">
        <v>3</v>
      </c>
      <c r="B7" s="75">
        <f t="shared" si="0"/>
        <v>0.011257257968953667</v>
      </c>
      <c r="C7" s="76">
        <f t="shared" si="1"/>
        <v>0.013330963384287237</v>
      </c>
      <c r="D7" s="77">
        <f t="shared" si="2"/>
        <v>0.012590354307382392</v>
      </c>
      <c r="E7" s="76">
        <f t="shared" si="3"/>
        <v>0.011849745230477543</v>
      </c>
      <c r="F7" s="77">
        <f t="shared" si="4"/>
        <v>0.011109136153572698</v>
      </c>
      <c r="G7" s="76">
        <f t="shared" si="5"/>
        <v>0.010368527076667852</v>
      </c>
      <c r="H7" s="77">
        <f t="shared" si="6"/>
        <v>0.009627917999763005</v>
      </c>
      <c r="I7" s="76">
        <f t="shared" si="7"/>
        <v>0.008887308922858158</v>
      </c>
      <c r="J7" s="77">
        <f t="shared" si="8"/>
        <v>0.008146699845953311</v>
      </c>
      <c r="K7" s="76">
        <f t="shared" si="9"/>
        <v>0.007406090769048465</v>
      </c>
      <c r="L7" s="77">
        <f t="shared" si="10"/>
        <v>0.0066654816921436185</v>
      </c>
      <c r="M7" s="87">
        <f t="shared" si="11"/>
        <v>0.006104264591644614</v>
      </c>
    </row>
    <row r="8" spans="1:13" ht="15">
      <c r="A8" s="74">
        <v>4</v>
      </c>
      <c r="B8" s="75">
        <f t="shared" si="0"/>
        <v>0.015009677291938223</v>
      </c>
      <c r="C8" s="76">
        <f t="shared" si="1"/>
        <v>0.017774617845716316</v>
      </c>
      <c r="D8" s="77">
        <f t="shared" si="2"/>
        <v>0.016787139076509857</v>
      </c>
      <c r="E8" s="76">
        <f t="shared" si="3"/>
        <v>0.01579966030730339</v>
      </c>
      <c r="F8" s="77">
        <f t="shared" si="4"/>
        <v>0.01481218153809693</v>
      </c>
      <c r="G8" s="76">
        <f t="shared" si="5"/>
        <v>0.01382470276889047</v>
      </c>
      <c r="H8" s="77">
        <f t="shared" si="6"/>
        <v>0.012837223999684006</v>
      </c>
      <c r="I8" s="76">
        <f t="shared" si="7"/>
        <v>0.011849745230477545</v>
      </c>
      <c r="J8" s="77">
        <f t="shared" si="8"/>
        <v>0.010862266461271083</v>
      </c>
      <c r="K8" s="76">
        <f t="shared" si="9"/>
        <v>0.00987478769206462</v>
      </c>
      <c r="L8" s="77">
        <f t="shared" si="10"/>
        <v>0.008887308922858158</v>
      </c>
      <c r="M8" s="87">
        <f t="shared" si="11"/>
        <v>0.008139019455526152</v>
      </c>
    </row>
    <row r="9" spans="1:13" ht="15">
      <c r="A9" s="74">
        <v>5</v>
      </c>
      <c r="B9" s="75">
        <f t="shared" si="0"/>
        <v>0.01876209661492278</v>
      </c>
      <c r="C9" s="76">
        <f t="shared" si="1"/>
        <v>0.022218272307145397</v>
      </c>
      <c r="D9" s="77">
        <f t="shared" si="2"/>
        <v>0.020983923845637322</v>
      </c>
      <c r="E9" s="76">
        <f t="shared" si="3"/>
        <v>0.01974957538412924</v>
      </c>
      <c r="F9" s="77">
        <f t="shared" si="4"/>
        <v>0.018515226922621163</v>
      </c>
      <c r="G9" s="76">
        <f t="shared" si="5"/>
        <v>0.017280878461113088</v>
      </c>
      <c r="H9" s="77">
        <f t="shared" si="6"/>
        <v>0.016046529999605007</v>
      </c>
      <c r="I9" s="76">
        <f t="shared" si="7"/>
        <v>0.014812181538096932</v>
      </c>
      <c r="J9" s="77">
        <f t="shared" si="8"/>
        <v>0.013577833076588854</v>
      </c>
      <c r="K9" s="76">
        <f t="shared" si="9"/>
        <v>0.012343484615080776</v>
      </c>
      <c r="L9" s="77">
        <f t="shared" si="10"/>
        <v>0.011109136153572698</v>
      </c>
      <c r="M9" s="87">
        <f t="shared" si="11"/>
        <v>0.010173774319407691</v>
      </c>
    </row>
    <row r="10" spans="1:13" ht="15">
      <c r="A10" s="74">
        <v>6</v>
      </c>
      <c r="B10" s="75">
        <f t="shared" si="0"/>
        <v>0.022514515937907334</v>
      </c>
      <c r="C10" s="76">
        <f t="shared" si="1"/>
        <v>0.026661926768574474</v>
      </c>
      <c r="D10" s="77">
        <f t="shared" si="2"/>
        <v>0.025180708614764784</v>
      </c>
      <c r="E10" s="76">
        <f t="shared" si="3"/>
        <v>0.023699490460955087</v>
      </c>
      <c r="F10" s="77">
        <f t="shared" si="4"/>
        <v>0.022218272307145397</v>
      </c>
      <c r="G10" s="76">
        <f t="shared" si="5"/>
        <v>0.020737054153335703</v>
      </c>
      <c r="H10" s="77">
        <f t="shared" si="6"/>
        <v>0.01925583599952601</v>
      </c>
      <c r="I10" s="76">
        <f t="shared" si="7"/>
        <v>0.017774617845716316</v>
      </c>
      <c r="J10" s="77">
        <f t="shared" si="8"/>
        <v>0.016293399691906622</v>
      </c>
      <c r="K10" s="76">
        <f t="shared" si="9"/>
        <v>0.01481218153809693</v>
      </c>
      <c r="L10" s="77">
        <f t="shared" si="10"/>
        <v>0.013330963384287237</v>
      </c>
      <c r="M10" s="87">
        <f t="shared" si="11"/>
        <v>0.012208529183289228</v>
      </c>
    </row>
    <row r="11" spans="1:13" ht="15">
      <c r="A11" s="74">
        <v>7</v>
      </c>
      <c r="B11" s="75">
        <f t="shared" si="0"/>
        <v>0.02626693526089189</v>
      </c>
      <c r="C11" s="76">
        <f t="shared" si="1"/>
        <v>0.03110558123000355</v>
      </c>
      <c r="D11" s="77">
        <f t="shared" si="2"/>
        <v>0.02937749338389225</v>
      </c>
      <c r="E11" s="76">
        <f t="shared" si="3"/>
        <v>0.027649405537780933</v>
      </c>
      <c r="F11" s="77">
        <f t="shared" si="4"/>
        <v>0.025921317691669627</v>
      </c>
      <c r="G11" s="76">
        <f t="shared" si="5"/>
        <v>0.02419322984555832</v>
      </c>
      <c r="H11" s="77">
        <f t="shared" si="6"/>
        <v>0.02246514199944701</v>
      </c>
      <c r="I11" s="76">
        <f t="shared" si="7"/>
        <v>0.020737054153335703</v>
      </c>
      <c r="J11" s="77">
        <f t="shared" si="8"/>
        <v>0.019008966307224394</v>
      </c>
      <c r="K11" s="76">
        <f t="shared" si="9"/>
        <v>0.017280878461113085</v>
      </c>
      <c r="L11" s="77">
        <f t="shared" si="10"/>
        <v>0.015552790615001776</v>
      </c>
      <c r="M11" s="87">
        <f t="shared" si="11"/>
        <v>0.014243284047170766</v>
      </c>
    </row>
    <row r="12" spans="1:13" ht="15">
      <c r="A12" s="74">
        <v>8</v>
      </c>
      <c r="B12" s="75">
        <f t="shared" si="0"/>
        <v>0.030019354583876445</v>
      </c>
      <c r="C12" s="76">
        <f t="shared" si="1"/>
        <v>0.03554923569143263</v>
      </c>
      <c r="D12" s="77">
        <f t="shared" si="2"/>
        <v>0.033574278153019714</v>
      </c>
      <c r="E12" s="76">
        <f t="shared" si="3"/>
        <v>0.03159932061460678</v>
      </c>
      <c r="F12" s="77">
        <f t="shared" si="4"/>
        <v>0.02962436307619386</v>
      </c>
      <c r="G12" s="76">
        <f t="shared" si="5"/>
        <v>0.02764940553778094</v>
      </c>
      <c r="H12" s="77">
        <f t="shared" si="6"/>
        <v>0.02567444799936801</v>
      </c>
      <c r="I12" s="76">
        <f t="shared" si="7"/>
        <v>0.02369949046095509</v>
      </c>
      <c r="J12" s="77">
        <f t="shared" si="8"/>
        <v>0.021724532922542165</v>
      </c>
      <c r="K12" s="76">
        <f t="shared" si="9"/>
        <v>0.01974957538412924</v>
      </c>
      <c r="L12" s="77">
        <f t="shared" si="10"/>
        <v>0.017774617845716316</v>
      </c>
      <c r="M12" s="87">
        <f t="shared" si="11"/>
        <v>0.016278038911052305</v>
      </c>
    </row>
    <row r="13" spans="1:13" ht="15">
      <c r="A13" s="74">
        <v>9</v>
      </c>
      <c r="B13" s="75">
        <f t="shared" si="0"/>
        <v>0.033771773906861</v>
      </c>
      <c r="C13" s="76">
        <f t="shared" si="1"/>
        <v>0.03999289015286171</v>
      </c>
      <c r="D13" s="77">
        <f t="shared" si="2"/>
        <v>0.03777106292214718</v>
      </c>
      <c r="E13" s="76">
        <f t="shared" si="3"/>
        <v>0.03554923569143263</v>
      </c>
      <c r="F13" s="77">
        <f t="shared" si="4"/>
        <v>0.03332740846071809</v>
      </c>
      <c r="G13" s="76">
        <f t="shared" si="5"/>
        <v>0.031105581230003558</v>
      </c>
      <c r="H13" s="77">
        <f t="shared" si="6"/>
        <v>0.028883753999289014</v>
      </c>
      <c r="I13" s="76">
        <f t="shared" si="7"/>
        <v>0.026661926768574477</v>
      </c>
      <c r="J13" s="77">
        <f t="shared" si="8"/>
        <v>0.024440099537859937</v>
      </c>
      <c r="K13" s="76">
        <f t="shared" si="9"/>
        <v>0.022218272307145397</v>
      </c>
      <c r="L13" s="77">
        <f t="shared" si="10"/>
        <v>0.019996445076430856</v>
      </c>
      <c r="M13" s="87">
        <f t="shared" si="11"/>
        <v>0.018312793774933844</v>
      </c>
    </row>
    <row r="14" spans="1:13" ht="15">
      <c r="A14" s="74">
        <v>10</v>
      </c>
      <c r="B14" s="75">
        <f t="shared" si="0"/>
        <v>0.03752419322984556</v>
      </c>
      <c r="C14" s="76">
        <f t="shared" si="1"/>
        <v>0.04443654461429079</v>
      </c>
      <c r="D14" s="77">
        <f t="shared" si="2"/>
        <v>0.041967847691274644</v>
      </c>
      <c r="E14" s="76">
        <f t="shared" si="3"/>
        <v>0.03949915076825848</v>
      </c>
      <c r="F14" s="77">
        <f t="shared" si="4"/>
        <v>0.037030453845242325</v>
      </c>
      <c r="G14" s="76">
        <f t="shared" si="5"/>
        <v>0.034561756922226176</v>
      </c>
      <c r="H14" s="77">
        <f t="shared" si="6"/>
        <v>0.032093059999210014</v>
      </c>
      <c r="I14" s="76">
        <f t="shared" si="7"/>
        <v>0.029624363076193864</v>
      </c>
      <c r="J14" s="77">
        <f t="shared" si="8"/>
        <v>0.02715566615317771</v>
      </c>
      <c r="K14" s="76">
        <f t="shared" si="9"/>
        <v>0.024686969230161553</v>
      </c>
      <c r="L14" s="77">
        <f t="shared" si="10"/>
        <v>0.022218272307145397</v>
      </c>
      <c r="M14" s="87">
        <f t="shared" si="11"/>
        <v>0.020347548638815383</v>
      </c>
    </row>
    <row r="15" spans="1:13" ht="15">
      <c r="A15" s="74">
        <v>11</v>
      </c>
      <c r="B15" s="75">
        <f t="shared" si="0"/>
        <v>0.04127661255283011</v>
      </c>
      <c r="C15" s="76">
        <f t="shared" si="1"/>
        <v>0.04888019907571987</v>
      </c>
      <c r="D15" s="77">
        <f t="shared" si="2"/>
        <v>0.04616463246040211</v>
      </c>
      <c r="E15" s="76">
        <f t="shared" si="3"/>
        <v>0.043449065845084324</v>
      </c>
      <c r="F15" s="77">
        <f t="shared" si="4"/>
        <v>0.04073349922976656</v>
      </c>
      <c r="G15" s="76">
        <f t="shared" si="5"/>
        <v>0.038017932614448795</v>
      </c>
      <c r="H15" s="77">
        <f t="shared" si="6"/>
        <v>0.035302365999131016</v>
      </c>
      <c r="I15" s="76">
        <f t="shared" si="7"/>
        <v>0.03258679938381325</v>
      </c>
      <c r="J15" s="77">
        <f t="shared" si="8"/>
        <v>0.029871232768495477</v>
      </c>
      <c r="K15" s="76">
        <f t="shared" si="9"/>
        <v>0.027155666153177705</v>
      </c>
      <c r="L15" s="77">
        <f t="shared" si="10"/>
        <v>0.024440099537859934</v>
      </c>
      <c r="M15" s="87">
        <f t="shared" si="11"/>
        <v>0.022382303502696918</v>
      </c>
    </row>
    <row r="16" spans="1:13" ht="15">
      <c r="A16" s="74">
        <v>12</v>
      </c>
      <c r="B16" s="75">
        <f t="shared" si="0"/>
        <v>0.04502903187581467</v>
      </c>
      <c r="C16" s="76">
        <f t="shared" si="1"/>
        <v>0.05332385353714895</v>
      </c>
      <c r="D16" s="77">
        <f t="shared" si="2"/>
        <v>0.05036141722952957</v>
      </c>
      <c r="E16" s="76">
        <f t="shared" si="3"/>
        <v>0.047398980921910173</v>
      </c>
      <c r="F16" s="77">
        <f t="shared" si="4"/>
        <v>0.04443654461429079</v>
      </c>
      <c r="G16" s="76">
        <f t="shared" si="5"/>
        <v>0.041474108306671406</v>
      </c>
      <c r="H16" s="77">
        <f t="shared" si="6"/>
        <v>0.03851167199905202</v>
      </c>
      <c r="I16" s="76">
        <f t="shared" si="7"/>
        <v>0.03554923569143263</v>
      </c>
      <c r="J16" s="77">
        <f t="shared" si="8"/>
        <v>0.032586799383813245</v>
      </c>
      <c r="K16" s="76">
        <f t="shared" si="9"/>
        <v>0.02962436307619386</v>
      </c>
      <c r="L16" s="77">
        <f t="shared" si="10"/>
        <v>0.026661926768574474</v>
      </c>
      <c r="M16" s="87">
        <f t="shared" si="11"/>
        <v>0.024417058366578457</v>
      </c>
    </row>
    <row r="17" spans="1:13" ht="15">
      <c r="A17" s="74">
        <v>13</v>
      </c>
      <c r="B17" s="75">
        <f t="shared" si="0"/>
        <v>0.048781451198799224</v>
      </c>
      <c r="C17" s="76">
        <f t="shared" si="1"/>
        <v>0.05776750799857803</v>
      </c>
      <c r="D17" s="77">
        <f t="shared" si="2"/>
        <v>0.05455820199865703</v>
      </c>
      <c r="E17" s="76">
        <f t="shared" si="3"/>
        <v>0.05134889599873602</v>
      </c>
      <c r="F17" s="77">
        <f t="shared" si="4"/>
        <v>0.04813958999881503</v>
      </c>
      <c r="G17" s="76">
        <f t="shared" si="5"/>
        <v>0.044930283998894024</v>
      </c>
      <c r="H17" s="77">
        <f t="shared" si="6"/>
        <v>0.04172097799897302</v>
      </c>
      <c r="I17" s="76">
        <f t="shared" si="7"/>
        <v>0.03851167199905202</v>
      </c>
      <c r="J17" s="77">
        <f t="shared" si="8"/>
        <v>0.035302365999131016</v>
      </c>
      <c r="K17" s="76">
        <f t="shared" si="9"/>
        <v>0.032093059999210014</v>
      </c>
      <c r="L17" s="77">
        <f t="shared" si="10"/>
        <v>0.028883753999289014</v>
      </c>
      <c r="M17" s="87">
        <f t="shared" si="11"/>
        <v>0.026451813230459996</v>
      </c>
    </row>
    <row r="18" spans="1:13" ht="15">
      <c r="A18" s="74">
        <v>14</v>
      </c>
      <c r="B18" s="75">
        <f t="shared" si="0"/>
        <v>0.05253387052178378</v>
      </c>
      <c r="C18" s="76">
        <f t="shared" si="1"/>
        <v>0.0622111624600071</v>
      </c>
      <c r="D18" s="77">
        <f t="shared" si="2"/>
        <v>0.0587549867677845</v>
      </c>
      <c r="E18" s="76">
        <f t="shared" si="3"/>
        <v>0.055298811075561866</v>
      </c>
      <c r="F18" s="77">
        <f t="shared" si="4"/>
        <v>0.051842635383339254</v>
      </c>
      <c r="G18" s="76">
        <f t="shared" si="5"/>
        <v>0.04838645969111664</v>
      </c>
      <c r="H18" s="77">
        <f t="shared" si="6"/>
        <v>0.04493028399889402</v>
      </c>
      <c r="I18" s="76">
        <f t="shared" si="7"/>
        <v>0.041474108306671406</v>
      </c>
      <c r="J18" s="77">
        <f t="shared" si="8"/>
        <v>0.03801793261444879</v>
      </c>
      <c r="K18" s="76">
        <f t="shared" si="9"/>
        <v>0.03456175692222617</v>
      </c>
      <c r="L18" s="77">
        <f t="shared" si="10"/>
        <v>0.03110558123000355</v>
      </c>
      <c r="M18" s="87">
        <f t="shared" si="11"/>
        <v>0.02848656809434153</v>
      </c>
    </row>
    <row r="19" spans="1:13" ht="15">
      <c r="A19" s="74">
        <v>15</v>
      </c>
      <c r="B19" s="75">
        <f t="shared" si="0"/>
        <v>0.056286289844768335</v>
      </c>
      <c r="C19" s="76">
        <f t="shared" si="1"/>
        <v>0.06665481692143618</v>
      </c>
      <c r="D19" s="77">
        <f t="shared" si="2"/>
        <v>0.06295177153691196</v>
      </c>
      <c r="E19" s="76">
        <f t="shared" si="3"/>
        <v>0.059248726152387715</v>
      </c>
      <c r="F19" s="77">
        <f t="shared" si="4"/>
        <v>0.05554568076786349</v>
      </c>
      <c r="G19" s="76">
        <f t="shared" si="5"/>
        <v>0.05184263538333926</v>
      </c>
      <c r="H19" s="77">
        <f t="shared" si="6"/>
        <v>0.04813958999881502</v>
      </c>
      <c r="I19" s="76">
        <f t="shared" si="7"/>
        <v>0.04443654461429079</v>
      </c>
      <c r="J19" s="77">
        <f t="shared" si="8"/>
        <v>0.04073349922976656</v>
      </c>
      <c r="K19" s="76">
        <f t="shared" si="9"/>
        <v>0.037030453845242325</v>
      </c>
      <c r="L19" s="77">
        <f t="shared" si="10"/>
        <v>0.03332740846071809</v>
      </c>
      <c r="M19" s="87">
        <f t="shared" si="11"/>
        <v>0.03052132295822307</v>
      </c>
    </row>
    <row r="20" spans="1:13" ht="15">
      <c r="A20" s="74">
        <v>16</v>
      </c>
      <c r="B20" s="75">
        <f t="shared" si="0"/>
        <v>0.06003870916775289</v>
      </c>
      <c r="C20" s="76">
        <f t="shared" si="1"/>
        <v>0.07109847138286526</v>
      </c>
      <c r="D20" s="77">
        <f t="shared" si="2"/>
        <v>0.06714855630603943</v>
      </c>
      <c r="E20" s="76">
        <f t="shared" si="3"/>
        <v>0.06319864122921356</v>
      </c>
      <c r="F20" s="77">
        <f t="shared" si="4"/>
        <v>0.05924872615238772</v>
      </c>
      <c r="G20" s="76">
        <f t="shared" si="5"/>
        <v>0.05529881107556188</v>
      </c>
      <c r="H20" s="77">
        <f t="shared" si="6"/>
        <v>0.05134889599873602</v>
      </c>
      <c r="I20" s="76">
        <f t="shared" si="7"/>
        <v>0.04739898092191018</v>
      </c>
      <c r="J20" s="77">
        <f t="shared" si="8"/>
        <v>0.04344906584508433</v>
      </c>
      <c r="K20" s="76">
        <f t="shared" si="9"/>
        <v>0.03949915076825848</v>
      </c>
      <c r="L20" s="77">
        <f t="shared" si="10"/>
        <v>0.03554923569143263</v>
      </c>
      <c r="M20" s="87">
        <f t="shared" si="11"/>
        <v>0.03255607782210461</v>
      </c>
    </row>
    <row r="21" spans="1:13" ht="15">
      <c r="A21" s="74">
        <v>17</v>
      </c>
      <c r="B21" s="75">
        <f t="shared" si="0"/>
        <v>0.06379112849073745</v>
      </c>
      <c r="C21" s="76">
        <f t="shared" si="1"/>
        <v>0.07554212584429434</v>
      </c>
      <c r="D21" s="77">
        <f t="shared" si="2"/>
        <v>0.0713453410751669</v>
      </c>
      <c r="E21" s="76">
        <f t="shared" si="3"/>
        <v>0.06714855630603941</v>
      </c>
      <c r="F21" s="77">
        <f t="shared" si="4"/>
        <v>0.06295177153691195</v>
      </c>
      <c r="G21" s="76">
        <f t="shared" si="5"/>
        <v>0.0587549867677845</v>
      </c>
      <c r="H21" s="77">
        <f t="shared" si="6"/>
        <v>0.054558201998657026</v>
      </c>
      <c r="I21" s="76">
        <f t="shared" si="7"/>
        <v>0.05036141722952957</v>
      </c>
      <c r="J21" s="77">
        <f t="shared" si="8"/>
        <v>0.0461646324604021</v>
      </c>
      <c r="K21" s="76">
        <f t="shared" si="9"/>
        <v>0.04196784769127464</v>
      </c>
      <c r="L21" s="77">
        <f t="shared" si="10"/>
        <v>0.03777106292214717</v>
      </c>
      <c r="M21" s="87">
        <f t="shared" si="11"/>
        <v>0.034590832685986145</v>
      </c>
    </row>
    <row r="22" spans="1:13" ht="15">
      <c r="A22" s="74">
        <v>18</v>
      </c>
      <c r="B22" s="75">
        <f t="shared" si="0"/>
        <v>0.067543547813722</v>
      </c>
      <c r="C22" s="76">
        <f t="shared" si="1"/>
        <v>0.07998578030572343</v>
      </c>
      <c r="D22" s="77">
        <f t="shared" si="2"/>
        <v>0.07554212584429436</v>
      </c>
      <c r="E22" s="76">
        <f t="shared" si="3"/>
        <v>0.07109847138286526</v>
      </c>
      <c r="F22" s="77">
        <f t="shared" si="4"/>
        <v>0.06665481692143618</v>
      </c>
      <c r="G22" s="76">
        <f t="shared" si="5"/>
        <v>0.062211162460007116</v>
      </c>
      <c r="H22" s="77">
        <f t="shared" si="6"/>
        <v>0.05776750799857803</v>
      </c>
      <c r="I22" s="76">
        <f t="shared" si="7"/>
        <v>0.053323853537148955</v>
      </c>
      <c r="J22" s="77">
        <f t="shared" si="8"/>
        <v>0.048880199075719874</v>
      </c>
      <c r="K22" s="76">
        <f t="shared" si="9"/>
        <v>0.04443654461429079</v>
      </c>
      <c r="L22" s="77">
        <f t="shared" si="10"/>
        <v>0.03999289015286171</v>
      </c>
      <c r="M22" s="87">
        <f t="shared" si="11"/>
        <v>0.03662558754986769</v>
      </c>
    </row>
    <row r="23" spans="1:13" ht="15">
      <c r="A23" s="74">
        <v>19</v>
      </c>
      <c r="B23" s="75">
        <f t="shared" si="0"/>
        <v>0.07129596713670655</v>
      </c>
      <c r="C23" s="76">
        <f t="shared" si="1"/>
        <v>0.0844294347671525</v>
      </c>
      <c r="D23" s="77">
        <f t="shared" si="2"/>
        <v>0.07973891061342182</v>
      </c>
      <c r="E23" s="76">
        <f t="shared" si="3"/>
        <v>0.07504838645969111</v>
      </c>
      <c r="F23" s="77">
        <f t="shared" si="4"/>
        <v>0.07035786230596042</v>
      </c>
      <c r="G23" s="76">
        <f t="shared" si="5"/>
        <v>0.06566733815222973</v>
      </c>
      <c r="H23" s="77">
        <f t="shared" si="6"/>
        <v>0.060976813998499024</v>
      </c>
      <c r="I23" s="76">
        <f t="shared" si="7"/>
        <v>0.05628628984476834</v>
      </c>
      <c r="J23" s="77">
        <f t="shared" si="8"/>
        <v>0.051595765691037646</v>
      </c>
      <c r="K23" s="76">
        <f t="shared" si="9"/>
        <v>0.04690524153730695</v>
      </c>
      <c r="L23" s="77">
        <f t="shared" si="10"/>
        <v>0.04221471738357625</v>
      </c>
      <c r="M23" s="87">
        <f t="shared" si="11"/>
        <v>0.03866034241374922</v>
      </c>
    </row>
    <row r="24" spans="1:13" ht="15">
      <c r="A24" s="74">
        <v>20</v>
      </c>
      <c r="B24" s="75">
        <f t="shared" si="0"/>
        <v>0.07504838645969111</v>
      </c>
      <c r="C24" s="76">
        <f t="shared" si="1"/>
        <v>0.08887308922858159</v>
      </c>
      <c r="D24" s="77">
        <f t="shared" si="2"/>
        <v>0.08393569538254929</v>
      </c>
      <c r="E24" s="76">
        <f t="shared" si="3"/>
        <v>0.07899830153651696</v>
      </c>
      <c r="F24" s="77">
        <f t="shared" si="4"/>
        <v>0.07406090769048465</v>
      </c>
      <c r="G24" s="76">
        <f t="shared" si="5"/>
        <v>0.06912351384445235</v>
      </c>
      <c r="H24" s="77">
        <f t="shared" si="6"/>
        <v>0.06418611999842003</v>
      </c>
      <c r="I24" s="76">
        <f t="shared" si="7"/>
        <v>0.05924872615238773</v>
      </c>
      <c r="J24" s="77">
        <f t="shared" si="8"/>
        <v>0.05431133230635542</v>
      </c>
      <c r="K24" s="76">
        <f t="shared" si="9"/>
        <v>0.049373938460323105</v>
      </c>
      <c r="L24" s="77">
        <f t="shared" si="10"/>
        <v>0.04443654461429079</v>
      </c>
      <c r="M24" s="87">
        <f t="shared" si="11"/>
        <v>0.040695097277630765</v>
      </c>
    </row>
    <row r="25" spans="1:13" ht="15">
      <c r="A25" s="74">
        <v>21</v>
      </c>
      <c r="B25" s="75">
        <f t="shared" si="0"/>
        <v>0.07880080578267568</v>
      </c>
      <c r="C25" s="76">
        <f t="shared" si="1"/>
        <v>0.09331674369001065</v>
      </c>
      <c r="D25" s="77">
        <f t="shared" si="2"/>
        <v>0.08813248015167675</v>
      </c>
      <c r="E25" s="76">
        <f t="shared" si="3"/>
        <v>0.0829482166133428</v>
      </c>
      <c r="F25" s="77">
        <f t="shared" si="4"/>
        <v>0.07776395307500888</v>
      </c>
      <c r="G25" s="76">
        <f t="shared" si="5"/>
        <v>0.07257968953667497</v>
      </c>
      <c r="H25" s="77">
        <f t="shared" si="6"/>
        <v>0.06739542599834103</v>
      </c>
      <c r="I25" s="76">
        <f t="shared" si="7"/>
        <v>0.06221116246000711</v>
      </c>
      <c r="J25" s="77">
        <f t="shared" si="8"/>
        <v>0.05702689892167318</v>
      </c>
      <c r="K25" s="76">
        <f t="shared" si="9"/>
        <v>0.051842635383339254</v>
      </c>
      <c r="L25" s="77">
        <f t="shared" si="10"/>
        <v>0.04665837184500533</v>
      </c>
      <c r="M25" s="87">
        <f t="shared" si="11"/>
        <v>0.0427298521415123</v>
      </c>
    </row>
    <row r="26" spans="1:13" ht="15">
      <c r="A26" s="78">
        <f>42.195/2</f>
        <v>21.0975</v>
      </c>
      <c r="B26" s="79">
        <f t="shared" si="0"/>
        <v>0.07916666666666666</v>
      </c>
      <c r="C26" s="80">
        <f t="shared" si="1"/>
        <v>0.09375</v>
      </c>
      <c r="D26" s="80">
        <f t="shared" si="2"/>
        <v>0.08854166666666667</v>
      </c>
      <c r="E26" s="80">
        <f t="shared" si="3"/>
        <v>0.08333333333333333</v>
      </c>
      <c r="F26" s="80">
        <f t="shared" si="4"/>
        <v>0.078125</v>
      </c>
      <c r="G26" s="80">
        <f t="shared" si="5"/>
        <v>0.07291666666666667</v>
      </c>
      <c r="H26" s="80">
        <f t="shared" si="6"/>
        <v>0.06770833333333333</v>
      </c>
      <c r="I26" s="80">
        <f t="shared" si="7"/>
        <v>0.0625</v>
      </c>
      <c r="J26" s="80">
        <f t="shared" si="8"/>
        <v>0.057291666666666664</v>
      </c>
      <c r="K26" s="80">
        <f t="shared" si="9"/>
        <v>0.052083333333333336</v>
      </c>
      <c r="L26" s="80">
        <f t="shared" si="10"/>
        <v>0.046875</v>
      </c>
      <c r="M26" s="81">
        <f t="shared" si="11"/>
        <v>0.04292824074074075</v>
      </c>
    </row>
    <row r="27" spans="1:13" ht="15">
      <c r="A27" s="74">
        <v>22</v>
      </c>
      <c r="B27" s="75">
        <f t="shared" si="0"/>
        <v>0.08255322510566022</v>
      </c>
      <c r="C27" s="76">
        <f t="shared" si="1"/>
        <v>0.09776039815143973</v>
      </c>
      <c r="D27" s="77">
        <f t="shared" si="2"/>
        <v>0.09232926492080422</v>
      </c>
      <c r="E27" s="76">
        <f t="shared" si="3"/>
        <v>0.08689813169016865</v>
      </c>
      <c r="F27" s="77">
        <f t="shared" si="4"/>
        <v>0.08146699845953312</v>
      </c>
      <c r="G27" s="76">
        <f t="shared" si="5"/>
        <v>0.07603586522889759</v>
      </c>
      <c r="H27" s="77">
        <f t="shared" si="6"/>
        <v>0.07060473199826203</v>
      </c>
      <c r="I27" s="76">
        <f t="shared" si="7"/>
        <v>0.0651735987676265</v>
      </c>
      <c r="J27" s="77">
        <f t="shared" si="8"/>
        <v>0.05974246553699095</v>
      </c>
      <c r="K27" s="76">
        <f t="shared" si="9"/>
        <v>0.05431133230635541</v>
      </c>
      <c r="L27" s="77">
        <f t="shared" si="10"/>
        <v>0.04888019907571987</v>
      </c>
      <c r="M27" s="87">
        <f t="shared" si="11"/>
        <v>0.044764607005393836</v>
      </c>
    </row>
    <row r="28" spans="1:13" ht="15">
      <c r="A28" s="74">
        <v>23</v>
      </c>
      <c r="B28" s="75">
        <f t="shared" si="0"/>
        <v>0.08630564442864477</v>
      </c>
      <c r="C28" s="76">
        <f t="shared" si="1"/>
        <v>0.10220405261286881</v>
      </c>
      <c r="D28" s="77">
        <f t="shared" si="2"/>
        <v>0.09652604968993168</v>
      </c>
      <c r="E28" s="76">
        <f t="shared" si="3"/>
        <v>0.0908480467669945</v>
      </c>
      <c r="F28" s="77">
        <f t="shared" si="4"/>
        <v>0.08517004384405735</v>
      </c>
      <c r="G28" s="76">
        <f t="shared" si="5"/>
        <v>0.07949204092112021</v>
      </c>
      <c r="H28" s="77">
        <f t="shared" si="6"/>
        <v>0.07381403799818304</v>
      </c>
      <c r="I28" s="76">
        <f t="shared" si="7"/>
        <v>0.06813603507524589</v>
      </c>
      <c r="J28" s="77">
        <f t="shared" si="8"/>
        <v>0.062458032152308725</v>
      </c>
      <c r="K28" s="76">
        <f t="shared" si="9"/>
        <v>0.056780029229371566</v>
      </c>
      <c r="L28" s="77">
        <f t="shared" si="10"/>
        <v>0.05110202630643441</v>
      </c>
      <c r="M28" s="87">
        <f t="shared" si="11"/>
        <v>0.04679936186927538</v>
      </c>
    </row>
    <row r="29" spans="1:13" ht="15">
      <c r="A29" s="74">
        <v>24</v>
      </c>
      <c r="B29" s="75">
        <f t="shared" si="0"/>
        <v>0.09005806375162934</v>
      </c>
      <c r="C29" s="76">
        <f t="shared" si="1"/>
        <v>0.1066477070742979</v>
      </c>
      <c r="D29" s="77">
        <f t="shared" si="2"/>
        <v>0.10072283445905914</v>
      </c>
      <c r="E29" s="76">
        <f t="shared" si="3"/>
        <v>0.09479796184382035</v>
      </c>
      <c r="F29" s="77">
        <f t="shared" si="4"/>
        <v>0.08887308922858159</v>
      </c>
      <c r="G29" s="76">
        <f t="shared" si="5"/>
        <v>0.08294821661334281</v>
      </c>
      <c r="H29" s="77">
        <f t="shared" si="6"/>
        <v>0.07702334399810404</v>
      </c>
      <c r="I29" s="76">
        <f t="shared" si="7"/>
        <v>0.07109847138286526</v>
      </c>
      <c r="J29" s="77">
        <f t="shared" si="8"/>
        <v>0.06517359876762649</v>
      </c>
      <c r="K29" s="76">
        <f t="shared" si="9"/>
        <v>0.05924872615238772</v>
      </c>
      <c r="L29" s="77">
        <f t="shared" si="10"/>
        <v>0.05332385353714895</v>
      </c>
      <c r="M29" s="87">
        <f t="shared" si="11"/>
        <v>0.048834116733156914</v>
      </c>
    </row>
    <row r="30" spans="1:13" ht="15">
      <c r="A30" s="74">
        <v>25</v>
      </c>
      <c r="B30" s="75">
        <f t="shared" si="0"/>
        <v>0.0938104830746139</v>
      </c>
      <c r="C30" s="76">
        <f t="shared" si="1"/>
        <v>0.11109136153572698</v>
      </c>
      <c r="D30" s="77">
        <f t="shared" si="2"/>
        <v>0.1049196192281866</v>
      </c>
      <c r="E30" s="76">
        <f t="shared" si="3"/>
        <v>0.0987478769206462</v>
      </c>
      <c r="F30" s="77">
        <f t="shared" si="4"/>
        <v>0.09257613461310582</v>
      </c>
      <c r="G30" s="76">
        <f t="shared" si="5"/>
        <v>0.08640439230556543</v>
      </c>
      <c r="H30" s="77">
        <f t="shared" si="6"/>
        <v>0.08023264999802504</v>
      </c>
      <c r="I30" s="76">
        <f t="shared" si="7"/>
        <v>0.07406090769048465</v>
      </c>
      <c r="J30" s="77">
        <f t="shared" si="8"/>
        <v>0.06788916538294426</v>
      </c>
      <c r="K30" s="76">
        <f t="shared" si="9"/>
        <v>0.06171742307540388</v>
      </c>
      <c r="L30" s="77">
        <f t="shared" si="10"/>
        <v>0.05554568076786349</v>
      </c>
      <c r="M30" s="87">
        <f t="shared" si="11"/>
        <v>0.05086887159703845</v>
      </c>
    </row>
    <row r="31" spans="1:13" ht="15">
      <c r="A31" s="74">
        <v>26</v>
      </c>
      <c r="B31" s="75">
        <f t="shared" si="0"/>
        <v>0.09756290239759845</v>
      </c>
      <c r="C31" s="76">
        <f t="shared" si="1"/>
        <v>0.11553501599715606</v>
      </c>
      <c r="D31" s="77">
        <f t="shared" si="2"/>
        <v>0.10911640399731407</v>
      </c>
      <c r="E31" s="76">
        <f t="shared" si="3"/>
        <v>0.10269779199747205</v>
      </c>
      <c r="F31" s="77">
        <f t="shared" si="4"/>
        <v>0.09627917999763005</v>
      </c>
      <c r="G31" s="76">
        <f t="shared" si="5"/>
        <v>0.08986056799778805</v>
      </c>
      <c r="H31" s="77">
        <f t="shared" si="6"/>
        <v>0.08344195599794604</v>
      </c>
      <c r="I31" s="76">
        <f t="shared" si="7"/>
        <v>0.07702334399810404</v>
      </c>
      <c r="J31" s="77">
        <f t="shared" si="8"/>
        <v>0.07060473199826203</v>
      </c>
      <c r="K31" s="76">
        <f t="shared" si="9"/>
        <v>0.06418611999842003</v>
      </c>
      <c r="L31" s="77">
        <f t="shared" si="10"/>
        <v>0.05776750799857803</v>
      </c>
      <c r="M31" s="87">
        <f t="shared" si="11"/>
        <v>0.05290362646091999</v>
      </c>
    </row>
    <row r="32" spans="1:13" ht="15">
      <c r="A32" s="74">
        <v>27</v>
      </c>
      <c r="B32" s="75">
        <f t="shared" si="0"/>
        <v>0.101315321720583</v>
      </c>
      <c r="C32" s="76">
        <f t="shared" si="1"/>
        <v>0.11997867045858514</v>
      </c>
      <c r="D32" s="77">
        <f t="shared" si="2"/>
        <v>0.11331318876644153</v>
      </c>
      <c r="E32" s="76">
        <f t="shared" si="3"/>
        <v>0.1066477070742979</v>
      </c>
      <c r="F32" s="77">
        <f t="shared" si="4"/>
        <v>0.09998222538215427</v>
      </c>
      <c r="G32" s="76">
        <f t="shared" si="5"/>
        <v>0.09331674369001067</v>
      </c>
      <c r="H32" s="77">
        <f t="shared" si="6"/>
        <v>0.08665126199786703</v>
      </c>
      <c r="I32" s="76">
        <f t="shared" si="7"/>
        <v>0.07998578030572343</v>
      </c>
      <c r="J32" s="77">
        <f t="shared" si="8"/>
        <v>0.0733202986135798</v>
      </c>
      <c r="K32" s="76">
        <f t="shared" si="9"/>
        <v>0.06665481692143618</v>
      </c>
      <c r="L32" s="77">
        <f t="shared" si="10"/>
        <v>0.05998933522929257</v>
      </c>
      <c r="M32" s="87">
        <f t="shared" si="11"/>
        <v>0.05493838132480153</v>
      </c>
    </row>
    <row r="33" spans="1:13" ht="15">
      <c r="A33" s="74">
        <v>28</v>
      </c>
      <c r="B33" s="75">
        <f t="shared" si="0"/>
        <v>0.10506774104356756</v>
      </c>
      <c r="C33" s="76">
        <f t="shared" si="1"/>
        <v>0.1244223249200142</v>
      </c>
      <c r="D33" s="77">
        <f t="shared" si="2"/>
        <v>0.117509973535569</v>
      </c>
      <c r="E33" s="76">
        <f t="shared" si="3"/>
        <v>0.11059762215112373</v>
      </c>
      <c r="F33" s="77">
        <f t="shared" si="4"/>
        <v>0.10368527076667851</v>
      </c>
      <c r="G33" s="76">
        <f t="shared" si="5"/>
        <v>0.09677291938223329</v>
      </c>
      <c r="H33" s="77">
        <f t="shared" si="6"/>
        <v>0.08986056799778804</v>
      </c>
      <c r="I33" s="76">
        <f t="shared" si="7"/>
        <v>0.08294821661334281</v>
      </c>
      <c r="J33" s="77">
        <f t="shared" si="8"/>
        <v>0.07603586522889758</v>
      </c>
      <c r="K33" s="76">
        <f t="shared" si="9"/>
        <v>0.06912351384445234</v>
      </c>
      <c r="L33" s="77">
        <f t="shared" si="10"/>
        <v>0.0622111624600071</v>
      </c>
      <c r="M33" s="87">
        <f t="shared" si="11"/>
        <v>0.05697313618868306</v>
      </c>
    </row>
    <row r="34" spans="1:13" ht="15">
      <c r="A34" s="74">
        <v>29</v>
      </c>
      <c r="B34" s="75">
        <f t="shared" si="0"/>
        <v>0.10882016036655212</v>
      </c>
      <c r="C34" s="76">
        <f t="shared" si="1"/>
        <v>0.12886597938144329</v>
      </c>
      <c r="D34" s="77">
        <f t="shared" si="2"/>
        <v>0.12170675830469646</v>
      </c>
      <c r="E34" s="76">
        <f t="shared" si="3"/>
        <v>0.11454753722794958</v>
      </c>
      <c r="F34" s="77">
        <f t="shared" si="4"/>
        <v>0.10738831615120274</v>
      </c>
      <c r="G34" s="76">
        <f t="shared" si="5"/>
        <v>0.1002290950744559</v>
      </c>
      <c r="H34" s="77">
        <f t="shared" si="6"/>
        <v>0.09306987399770904</v>
      </c>
      <c r="I34" s="76">
        <f t="shared" si="7"/>
        <v>0.0859106529209622</v>
      </c>
      <c r="J34" s="77">
        <f t="shared" si="8"/>
        <v>0.07875143184421535</v>
      </c>
      <c r="K34" s="76">
        <f t="shared" si="9"/>
        <v>0.0715922107674685</v>
      </c>
      <c r="L34" s="77">
        <f t="shared" si="10"/>
        <v>0.06443298969072164</v>
      </c>
      <c r="M34" s="87">
        <f t="shared" si="11"/>
        <v>0.059007891052564605</v>
      </c>
    </row>
    <row r="35" spans="1:13" ht="15">
      <c r="A35" s="74">
        <v>30</v>
      </c>
      <c r="B35" s="75">
        <f t="shared" si="0"/>
        <v>0.11257257968953667</v>
      </c>
      <c r="C35" s="76">
        <f t="shared" si="1"/>
        <v>0.13330963384287237</v>
      </c>
      <c r="D35" s="77">
        <f t="shared" si="2"/>
        <v>0.12590354307382393</v>
      </c>
      <c r="E35" s="76">
        <f t="shared" si="3"/>
        <v>0.11849745230477543</v>
      </c>
      <c r="F35" s="77">
        <f t="shared" si="4"/>
        <v>0.11109136153572698</v>
      </c>
      <c r="G35" s="76">
        <f t="shared" si="5"/>
        <v>0.10368527076667852</v>
      </c>
      <c r="H35" s="77">
        <f t="shared" si="6"/>
        <v>0.09627917999763004</v>
      </c>
      <c r="I35" s="76">
        <f t="shared" si="7"/>
        <v>0.08887308922858159</v>
      </c>
      <c r="J35" s="77">
        <f t="shared" si="8"/>
        <v>0.08146699845953312</v>
      </c>
      <c r="K35" s="76">
        <f t="shared" si="9"/>
        <v>0.07406090769048465</v>
      </c>
      <c r="L35" s="77">
        <f t="shared" si="10"/>
        <v>0.06665481692143618</v>
      </c>
      <c r="M35" s="87">
        <f t="shared" si="11"/>
        <v>0.06104264591644614</v>
      </c>
    </row>
    <row r="36" spans="1:13" ht="15">
      <c r="A36" s="74">
        <v>31</v>
      </c>
      <c r="B36" s="75">
        <f t="shared" si="0"/>
        <v>0.11632499901252122</v>
      </c>
      <c r="C36" s="76">
        <f t="shared" si="1"/>
        <v>0.13775328830430145</v>
      </c>
      <c r="D36" s="77">
        <f t="shared" si="2"/>
        <v>0.1301003278429514</v>
      </c>
      <c r="E36" s="76">
        <f t="shared" si="3"/>
        <v>0.12244736738160128</v>
      </c>
      <c r="F36" s="77">
        <f t="shared" si="4"/>
        <v>0.11479440692025121</v>
      </c>
      <c r="G36" s="76">
        <f t="shared" si="5"/>
        <v>0.10714144645890114</v>
      </c>
      <c r="H36" s="77">
        <f t="shared" si="6"/>
        <v>0.09948848599755104</v>
      </c>
      <c r="I36" s="76">
        <f t="shared" si="7"/>
        <v>0.09183552553620097</v>
      </c>
      <c r="J36" s="77">
        <f t="shared" si="8"/>
        <v>0.08418256507485089</v>
      </c>
      <c r="K36" s="76">
        <f t="shared" si="9"/>
        <v>0.0765296046135008</v>
      </c>
      <c r="L36" s="77">
        <f t="shared" si="10"/>
        <v>0.06887664415215072</v>
      </c>
      <c r="M36" s="87">
        <f t="shared" si="11"/>
        <v>0.06307740078032768</v>
      </c>
    </row>
    <row r="37" spans="1:13" ht="15">
      <c r="A37" s="74">
        <v>32</v>
      </c>
      <c r="B37" s="75">
        <f t="shared" si="0"/>
        <v>0.12007741833550578</v>
      </c>
      <c r="C37" s="76">
        <f t="shared" si="1"/>
        <v>0.14219694276573053</v>
      </c>
      <c r="D37" s="77">
        <f t="shared" si="2"/>
        <v>0.13429711261207886</v>
      </c>
      <c r="E37" s="76">
        <f t="shared" si="3"/>
        <v>0.12639728245842713</v>
      </c>
      <c r="F37" s="77">
        <f t="shared" si="4"/>
        <v>0.11849745230477544</v>
      </c>
      <c r="G37" s="76">
        <f t="shared" si="5"/>
        <v>0.11059762215112376</v>
      </c>
      <c r="H37" s="77">
        <f t="shared" si="6"/>
        <v>0.10269779199747205</v>
      </c>
      <c r="I37" s="76">
        <f t="shared" si="7"/>
        <v>0.09479796184382036</v>
      </c>
      <c r="J37" s="77">
        <f t="shared" si="8"/>
        <v>0.08689813169016866</v>
      </c>
      <c r="K37" s="76">
        <f t="shared" si="9"/>
        <v>0.07899830153651696</v>
      </c>
      <c r="L37" s="77">
        <f t="shared" si="10"/>
        <v>0.07109847138286526</v>
      </c>
      <c r="M37" s="87">
        <f t="shared" si="11"/>
        <v>0.06511215564420922</v>
      </c>
    </row>
    <row r="38" spans="1:13" ht="15">
      <c r="A38" s="74">
        <v>33</v>
      </c>
      <c r="B38" s="75">
        <f t="shared" si="0"/>
        <v>0.12382983765849034</v>
      </c>
      <c r="C38" s="76">
        <f t="shared" si="1"/>
        <v>0.1466405972271596</v>
      </c>
      <c r="D38" s="77">
        <f t="shared" si="2"/>
        <v>0.13849389738120632</v>
      </c>
      <c r="E38" s="76">
        <f t="shared" si="3"/>
        <v>0.13034719753525298</v>
      </c>
      <c r="F38" s="77">
        <f t="shared" si="4"/>
        <v>0.12220049768929968</v>
      </c>
      <c r="G38" s="76">
        <f t="shared" si="5"/>
        <v>0.11405379784334638</v>
      </c>
      <c r="H38" s="77">
        <f t="shared" si="6"/>
        <v>0.10590709799739305</v>
      </c>
      <c r="I38" s="76">
        <f t="shared" si="7"/>
        <v>0.09776039815143975</v>
      </c>
      <c r="J38" s="77">
        <f t="shared" si="8"/>
        <v>0.08961369830548643</v>
      </c>
      <c r="K38" s="76">
        <f t="shared" si="9"/>
        <v>0.08146699845953312</v>
      </c>
      <c r="L38" s="77">
        <f t="shared" si="10"/>
        <v>0.0733202986135798</v>
      </c>
      <c r="M38" s="87">
        <f t="shared" si="11"/>
        <v>0.06714691050809075</v>
      </c>
    </row>
    <row r="39" spans="1:13" ht="15">
      <c r="A39" s="74">
        <v>34</v>
      </c>
      <c r="B39" s="75">
        <f t="shared" si="0"/>
        <v>0.1275822569814749</v>
      </c>
      <c r="C39" s="76">
        <f t="shared" si="1"/>
        <v>0.1510842516885887</v>
      </c>
      <c r="D39" s="77">
        <f t="shared" si="2"/>
        <v>0.1426906821503338</v>
      </c>
      <c r="E39" s="76">
        <f t="shared" si="3"/>
        <v>0.13429711261207883</v>
      </c>
      <c r="F39" s="77">
        <f t="shared" si="4"/>
        <v>0.1259035430738239</v>
      </c>
      <c r="G39" s="76">
        <f t="shared" si="5"/>
        <v>0.117509973535569</v>
      </c>
      <c r="H39" s="77">
        <f t="shared" si="6"/>
        <v>0.10911640399731405</v>
      </c>
      <c r="I39" s="76">
        <f t="shared" si="7"/>
        <v>0.10072283445905914</v>
      </c>
      <c r="J39" s="77">
        <f t="shared" si="8"/>
        <v>0.0923292649208042</v>
      </c>
      <c r="K39" s="76">
        <f t="shared" si="9"/>
        <v>0.08393569538254927</v>
      </c>
      <c r="L39" s="77">
        <f t="shared" si="10"/>
        <v>0.07554212584429434</v>
      </c>
      <c r="M39" s="87">
        <f t="shared" si="11"/>
        <v>0.06918166537197229</v>
      </c>
    </row>
    <row r="40" spans="1:13" ht="15">
      <c r="A40" s="74">
        <v>35</v>
      </c>
      <c r="B40" s="75">
        <f t="shared" si="0"/>
        <v>0.13133467630445944</v>
      </c>
      <c r="C40" s="76">
        <f t="shared" si="1"/>
        <v>0.15552790615001777</v>
      </c>
      <c r="D40" s="77">
        <f t="shared" si="2"/>
        <v>0.14688746691946125</v>
      </c>
      <c r="E40" s="76">
        <f t="shared" si="3"/>
        <v>0.13824702768890468</v>
      </c>
      <c r="F40" s="77">
        <f t="shared" si="4"/>
        <v>0.12960658845834813</v>
      </c>
      <c r="G40" s="76">
        <f t="shared" si="5"/>
        <v>0.12096614922779161</v>
      </c>
      <c r="H40" s="77">
        <f t="shared" si="6"/>
        <v>0.11232570999723505</v>
      </c>
      <c r="I40" s="76">
        <f t="shared" si="7"/>
        <v>0.10368527076667852</v>
      </c>
      <c r="J40" s="77">
        <f t="shared" si="8"/>
        <v>0.09504483153612198</v>
      </c>
      <c r="K40" s="76">
        <f t="shared" si="9"/>
        <v>0.08640439230556543</v>
      </c>
      <c r="L40" s="77">
        <f t="shared" si="10"/>
        <v>0.07776395307500888</v>
      </c>
      <c r="M40" s="87">
        <f t="shared" si="11"/>
        <v>0.07121642023585384</v>
      </c>
    </row>
    <row r="41" spans="1:13" ht="15">
      <c r="A41" s="74">
        <v>36</v>
      </c>
      <c r="B41" s="75">
        <f t="shared" si="0"/>
        <v>0.135087095627444</v>
      </c>
      <c r="C41" s="76">
        <f t="shared" si="1"/>
        <v>0.15997156061144685</v>
      </c>
      <c r="D41" s="77">
        <f t="shared" si="2"/>
        <v>0.15108425168858872</v>
      </c>
      <c r="E41" s="76">
        <f t="shared" si="3"/>
        <v>0.14219694276573053</v>
      </c>
      <c r="F41" s="77">
        <f t="shared" si="4"/>
        <v>0.13330963384287237</v>
      </c>
      <c r="G41" s="76">
        <f t="shared" si="5"/>
        <v>0.12442232492001423</v>
      </c>
      <c r="H41" s="77">
        <f t="shared" si="6"/>
        <v>0.11553501599715606</v>
      </c>
      <c r="I41" s="76">
        <f t="shared" si="7"/>
        <v>0.10664770707429791</v>
      </c>
      <c r="J41" s="77">
        <f t="shared" si="8"/>
        <v>0.09776039815143975</v>
      </c>
      <c r="K41" s="76">
        <f t="shared" si="9"/>
        <v>0.08887308922858159</v>
      </c>
      <c r="L41" s="77">
        <f t="shared" si="10"/>
        <v>0.07998578030572343</v>
      </c>
      <c r="M41" s="87">
        <f t="shared" si="11"/>
        <v>0.07325117509973537</v>
      </c>
    </row>
    <row r="42" spans="1:13" ht="15">
      <c r="A42" s="74">
        <v>37</v>
      </c>
      <c r="B42" s="75">
        <f t="shared" si="0"/>
        <v>0.13883951495042857</v>
      </c>
      <c r="C42" s="76">
        <f t="shared" si="1"/>
        <v>0.16441521507287593</v>
      </c>
      <c r="D42" s="77">
        <f t="shared" si="2"/>
        <v>0.15528103645771618</v>
      </c>
      <c r="E42" s="76">
        <f t="shared" si="3"/>
        <v>0.14614685784255638</v>
      </c>
      <c r="F42" s="77">
        <f t="shared" si="4"/>
        <v>0.1370126792273966</v>
      </c>
      <c r="G42" s="76">
        <f t="shared" si="5"/>
        <v>0.12787850061223685</v>
      </c>
      <c r="H42" s="77">
        <f t="shared" si="6"/>
        <v>0.11874432199707706</v>
      </c>
      <c r="I42" s="76">
        <f t="shared" si="7"/>
        <v>0.1096101433819173</v>
      </c>
      <c r="J42" s="77">
        <f t="shared" si="8"/>
        <v>0.10047596476675752</v>
      </c>
      <c r="K42" s="76">
        <f t="shared" si="9"/>
        <v>0.09134178615159774</v>
      </c>
      <c r="L42" s="77">
        <f t="shared" si="10"/>
        <v>0.08220760753643797</v>
      </c>
      <c r="M42" s="87">
        <f t="shared" si="11"/>
        <v>0.07528592996361691</v>
      </c>
    </row>
    <row r="43" spans="1:13" ht="15" customHeight="1">
      <c r="A43" s="74">
        <v>38</v>
      </c>
      <c r="B43" s="75">
        <f t="shared" si="0"/>
        <v>0.1425919342734131</v>
      </c>
      <c r="C43" s="76">
        <f t="shared" si="1"/>
        <v>0.168858869534305</v>
      </c>
      <c r="D43" s="77">
        <f t="shared" si="2"/>
        <v>0.15947782122684365</v>
      </c>
      <c r="E43" s="76">
        <f t="shared" si="3"/>
        <v>0.15009677291938223</v>
      </c>
      <c r="F43" s="77">
        <f t="shared" si="4"/>
        <v>0.14071572461192083</v>
      </c>
      <c r="G43" s="76">
        <f t="shared" si="5"/>
        <v>0.13133467630445947</v>
      </c>
      <c r="H43" s="77">
        <f t="shared" si="6"/>
        <v>0.12195362799699805</v>
      </c>
      <c r="I43" s="76">
        <f t="shared" si="7"/>
        <v>0.11257257968953668</v>
      </c>
      <c r="J43" s="77">
        <f t="shared" si="8"/>
        <v>0.10319153138207529</v>
      </c>
      <c r="K43" s="76">
        <f t="shared" si="9"/>
        <v>0.0938104830746139</v>
      </c>
      <c r="L43" s="77">
        <f t="shared" si="10"/>
        <v>0.0844294347671525</v>
      </c>
      <c r="M43" s="87">
        <f t="shared" si="11"/>
        <v>0.07732068482749845</v>
      </c>
    </row>
    <row r="44" spans="1:13" ht="15">
      <c r="A44" s="74">
        <v>39</v>
      </c>
      <c r="B44" s="75">
        <f t="shared" si="0"/>
        <v>0.14634435359639766</v>
      </c>
      <c r="C44" s="76">
        <f t="shared" si="1"/>
        <v>0.1733025239957341</v>
      </c>
      <c r="D44" s="77">
        <f t="shared" si="2"/>
        <v>0.1636746059959711</v>
      </c>
      <c r="E44" s="76">
        <f t="shared" si="3"/>
        <v>0.15404668799620808</v>
      </c>
      <c r="F44" s="77">
        <f t="shared" si="4"/>
        <v>0.14441876999644507</v>
      </c>
      <c r="G44" s="76">
        <f t="shared" si="5"/>
        <v>0.1347908519966821</v>
      </c>
      <c r="H44" s="77">
        <f t="shared" si="6"/>
        <v>0.12516293399691905</v>
      </c>
      <c r="I44" s="76">
        <f t="shared" si="7"/>
        <v>0.11553501599715607</v>
      </c>
      <c r="J44" s="77">
        <f t="shared" si="8"/>
        <v>0.10590709799739306</v>
      </c>
      <c r="K44" s="76">
        <f t="shared" si="9"/>
        <v>0.09627917999763005</v>
      </c>
      <c r="L44" s="77">
        <f t="shared" si="10"/>
        <v>0.08665126199786705</v>
      </c>
      <c r="M44" s="87">
        <f t="shared" si="11"/>
        <v>0.07935543969137998</v>
      </c>
    </row>
    <row r="45" spans="1:13" ht="15">
      <c r="A45" s="74">
        <v>40</v>
      </c>
      <c r="B45" s="75">
        <f t="shared" si="0"/>
        <v>0.15009677291938223</v>
      </c>
      <c r="C45" s="76">
        <f t="shared" si="1"/>
        <v>0.17774617845716317</v>
      </c>
      <c r="D45" s="77">
        <f t="shared" si="2"/>
        <v>0.16787139076509858</v>
      </c>
      <c r="E45" s="76">
        <f t="shared" si="3"/>
        <v>0.15799660307303393</v>
      </c>
      <c r="F45" s="77">
        <f t="shared" si="4"/>
        <v>0.1481218153809693</v>
      </c>
      <c r="G45" s="76">
        <f t="shared" si="5"/>
        <v>0.1382470276889047</v>
      </c>
      <c r="H45" s="77">
        <f t="shared" si="6"/>
        <v>0.12837223999684005</v>
      </c>
      <c r="I45" s="76">
        <f t="shared" si="7"/>
        <v>0.11849745230477546</v>
      </c>
      <c r="J45" s="77">
        <f t="shared" si="8"/>
        <v>0.10862266461271083</v>
      </c>
      <c r="K45" s="76">
        <f t="shared" si="9"/>
        <v>0.09874787692064621</v>
      </c>
      <c r="L45" s="77">
        <f t="shared" si="10"/>
        <v>0.08887308922858159</v>
      </c>
      <c r="M45" s="87">
        <f t="shared" si="11"/>
        <v>0.08139019455526153</v>
      </c>
    </row>
    <row r="46" spans="1:13" ht="15" customHeight="1">
      <c r="A46" s="74">
        <v>41</v>
      </c>
      <c r="B46" s="75">
        <f t="shared" si="0"/>
        <v>0.1538491922423668</v>
      </c>
      <c r="C46" s="76">
        <f t="shared" si="1"/>
        <v>0.18218983291859223</v>
      </c>
      <c r="D46" s="77">
        <f t="shared" si="2"/>
        <v>0.17206817553422604</v>
      </c>
      <c r="E46" s="76">
        <f t="shared" si="3"/>
        <v>0.16194651814985975</v>
      </c>
      <c r="F46" s="77">
        <f t="shared" si="4"/>
        <v>0.15182486076549354</v>
      </c>
      <c r="G46" s="76">
        <f t="shared" si="5"/>
        <v>0.14170320338112732</v>
      </c>
      <c r="H46" s="77">
        <f t="shared" si="6"/>
        <v>0.13158154599676106</v>
      </c>
      <c r="I46" s="76">
        <f t="shared" si="7"/>
        <v>0.12145988861239483</v>
      </c>
      <c r="J46" s="77">
        <f t="shared" si="8"/>
        <v>0.11133823122802859</v>
      </c>
      <c r="K46" s="76">
        <f t="shared" si="9"/>
        <v>0.10121657384366235</v>
      </c>
      <c r="L46" s="77">
        <f t="shared" si="10"/>
        <v>0.09109491645929611</v>
      </c>
      <c r="M46" s="87">
        <f t="shared" si="11"/>
        <v>0.08342494941914307</v>
      </c>
    </row>
    <row r="47" spans="1:13" ht="15">
      <c r="A47" s="74">
        <v>42</v>
      </c>
      <c r="B47" s="75">
        <f t="shared" si="0"/>
        <v>0.15760161156535135</v>
      </c>
      <c r="C47" s="76">
        <f t="shared" si="1"/>
        <v>0.1866334873800213</v>
      </c>
      <c r="D47" s="77">
        <f t="shared" si="2"/>
        <v>0.1762649603033535</v>
      </c>
      <c r="E47" s="76">
        <f t="shared" si="3"/>
        <v>0.1658964332266856</v>
      </c>
      <c r="F47" s="77">
        <f t="shared" si="4"/>
        <v>0.15552790615001777</v>
      </c>
      <c r="G47" s="76">
        <f t="shared" si="5"/>
        <v>0.14515937907334994</v>
      </c>
      <c r="H47" s="77">
        <f t="shared" si="6"/>
        <v>0.13479085199668206</v>
      </c>
      <c r="I47" s="76">
        <f t="shared" si="7"/>
        <v>0.12442232492001422</v>
      </c>
      <c r="J47" s="77">
        <f t="shared" si="8"/>
        <v>0.11405379784334636</v>
      </c>
      <c r="K47" s="76">
        <f t="shared" si="9"/>
        <v>0.10368527076667851</v>
      </c>
      <c r="L47" s="77">
        <f t="shared" si="10"/>
        <v>0.09331674369001065</v>
      </c>
      <c r="M47" s="87">
        <f t="shared" si="11"/>
        <v>0.0854597042830246</v>
      </c>
    </row>
    <row r="48" spans="1:13" ht="15">
      <c r="A48" s="88">
        <v>42.195</v>
      </c>
      <c r="B48" s="89">
        <f>G1</f>
        <v>0.15833333333333333</v>
      </c>
      <c r="C48" s="90">
        <v>0.1875</v>
      </c>
      <c r="D48" s="90">
        <v>0.17708333333333334</v>
      </c>
      <c r="E48" s="90">
        <v>0.16666666666666666</v>
      </c>
      <c r="F48" s="90">
        <v>0.15625</v>
      </c>
      <c r="G48" s="90">
        <v>0.14583333333333334</v>
      </c>
      <c r="H48" s="90">
        <v>0.13541666666666666</v>
      </c>
      <c r="I48" s="90">
        <v>0.125</v>
      </c>
      <c r="J48" s="90">
        <v>0.11458333333333333</v>
      </c>
      <c r="K48" s="90">
        <v>0.10416666666666667</v>
      </c>
      <c r="L48" s="90">
        <v>0.09375</v>
      </c>
      <c r="M48" s="91">
        <v>0.08585648148148149</v>
      </c>
    </row>
    <row r="49" spans="1:13" ht="15" customHeight="1">
      <c r="A49" s="82" t="s">
        <v>46</v>
      </c>
      <c r="B49" s="83">
        <f aca="true" t="shared" si="12" ref="B49:M49">$A$48/B48/24</f>
        <v>11.103947368421053</v>
      </c>
      <c r="C49" s="92">
        <f t="shared" si="12"/>
        <v>9.376666666666667</v>
      </c>
      <c r="D49" s="92">
        <f t="shared" si="12"/>
        <v>9.928235294117647</v>
      </c>
      <c r="E49" s="92">
        <f t="shared" si="12"/>
        <v>10.54875</v>
      </c>
      <c r="F49" s="92">
        <f t="shared" si="12"/>
        <v>11.252</v>
      </c>
      <c r="G49" s="92">
        <f t="shared" si="12"/>
        <v>12.055714285714286</v>
      </c>
      <c r="H49" s="92">
        <f t="shared" si="12"/>
        <v>12.983076923076924</v>
      </c>
      <c r="I49" s="92">
        <f t="shared" si="12"/>
        <v>14.065</v>
      </c>
      <c r="J49" s="92">
        <f t="shared" si="12"/>
        <v>15.343636363636364</v>
      </c>
      <c r="K49" s="92">
        <f t="shared" si="12"/>
        <v>16.878</v>
      </c>
      <c r="L49" s="92">
        <f t="shared" si="12"/>
        <v>18.753333333333334</v>
      </c>
      <c r="M49" s="92">
        <f t="shared" si="12"/>
        <v>20.47748719331356</v>
      </c>
    </row>
    <row r="50" spans="1:13" ht="15" customHeight="1">
      <c r="A50" s="82" t="s">
        <v>7</v>
      </c>
      <c r="B50" s="85">
        <f aca="true" t="shared" si="13" ref="B50:M50">B49/$K$1</f>
        <v>0.6939967105263158</v>
      </c>
      <c r="C50" s="86">
        <f t="shared" si="13"/>
        <v>0.5860416666666667</v>
      </c>
      <c r="D50" s="86">
        <f t="shared" si="13"/>
        <v>0.6205147058823529</v>
      </c>
      <c r="E50" s="86">
        <f t="shared" si="13"/>
        <v>0.659296875</v>
      </c>
      <c r="F50" s="86">
        <f t="shared" si="13"/>
        <v>0.70325</v>
      </c>
      <c r="G50" s="86">
        <f t="shared" si="13"/>
        <v>0.7534821428571429</v>
      </c>
      <c r="H50" s="86">
        <f t="shared" si="13"/>
        <v>0.8114423076923077</v>
      </c>
      <c r="I50" s="86">
        <f t="shared" si="13"/>
        <v>0.8790625</v>
      </c>
      <c r="J50" s="86">
        <f t="shared" si="13"/>
        <v>0.9589772727272727</v>
      </c>
      <c r="K50" s="86">
        <f t="shared" si="13"/>
        <v>1.054875</v>
      </c>
      <c r="L50" s="86">
        <f t="shared" si="13"/>
        <v>1.1720833333333334</v>
      </c>
      <c r="M50" s="86">
        <f t="shared" si="13"/>
        <v>1.2798429495820975</v>
      </c>
    </row>
  </sheetData>
  <sheetProtection selectLockedCells="1" selectUnlockedCells="1"/>
  <mergeCells count="3">
    <mergeCell ref="A1:F1"/>
    <mergeCell ref="H1:J1"/>
    <mergeCell ref="C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 laprune</dc:creator>
  <cp:keywords/>
  <dc:description/>
  <cp:lastModifiedBy>gp laprune</cp:lastModifiedBy>
  <dcterms:created xsi:type="dcterms:W3CDTF">2019-11-24T21:03:06Z</dcterms:created>
  <dcterms:modified xsi:type="dcterms:W3CDTF">2022-01-05T18:25:51Z</dcterms:modified>
  <cp:category/>
  <cp:version/>
  <cp:contentType/>
  <cp:contentStatus/>
</cp:coreProperties>
</file>